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Surface_Profilometry\Surface_Profilometry_ASW+YE\"/>
    </mc:Choice>
  </mc:AlternateContent>
  <xr:revisionPtr revIDLastSave="0" documentId="13_ncr:1_{256BE63C-C047-4FF1-996B-3B5B3D5800D7}" xr6:coauthVersionLast="47" xr6:coauthVersionMax="47" xr10:uidLastSave="{00000000-0000-0000-0000-000000000000}"/>
  <bookViews>
    <workbookView xWindow="-120" yWindow="-120" windowWidth="29040" windowHeight="16440" activeTab="2" xr2:uid="{5AAD6EB5-A945-4724-B45D-2E36715C566C}"/>
  </bookViews>
  <sheets>
    <sheet name="Control_Coupons" sheetId="1" r:id="rId1"/>
    <sheet name="Control_Pits" sheetId="3" r:id="rId2"/>
    <sheet name="Test_Coupons" sheetId="2" r:id="rId3"/>
    <sheet name="Test_Pit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2" l="1"/>
  <c r="H48" i="2"/>
  <c r="O48" i="2"/>
  <c r="O24" i="2"/>
  <c r="H48" i="1"/>
  <c r="H24" i="1"/>
  <c r="O48" i="1"/>
  <c r="O24" i="1"/>
  <c r="F2" i="1"/>
  <c r="C20" i="4"/>
  <c r="C21" i="4"/>
  <c r="C22" i="4"/>
  <c r="C23" i="4"/>
  <c r="C24" i="4"/>
  <c r="C25" i="4"/>
  <c r="C27" i="4"/>
  <c r="C28" i="4"/>
  <c r="C29" i="4"/>
  <c r="C30" i="4"/>
  <c r="C31" i="4"/>
  <c r="C32" i="4"/>
  <c r="C33" i="4"/>
  <c r="C34" i="4"/>
  <c r="C35" i="4"/>
  <c r="C36" i="4"/>
  <c r="C37" i="4"/>
  <c r="C39" i="4"/>
  <c r="C40" i="4"/>
  <c r="C41" i="4"/>
  <c r="C42" i="4"/>
  <c r="C43" i="4"/>
  <c r="C44" i="4"/>
  <c r="C45" i="4"/>
  <c r="C46" i="4"/>
  <c r="C47" i="4"/>
  <c r="C49" i="4"/>
  <c r="C50" i="4"/>
  <c r="C51" i="4"/>
  <c r="C52" i="4"/>
  <c r="C53" i="4"/>
  <c r="C54" i="4"/>
  <c r="C55" i="4"/>
  <c r="C56" i="4"/>
  <c r="C57" i="4"/>
  <c r="C58" i="4"/>
  <c r="C59" i="4"/>
  <c r="C60" i="4"/>
  <c r="C63" i="4"/>
  <c r="C64" i="4"/>
  <c r="C65" i="4"/>
  <c r="C66" i="4"/>
  <c r="C67" i="4"/>
  <c r="C68" i="4"/>
  <c r="C69" i="4"/>
  <c r="C71" i="4"/>
  <c r="C72" i="4"/>
  <c r="C73" i="4"/>
  <c r="C74" i="4"/>
  <c r="C75" i="4"/>
  <c r="C76" i="4"/>
  <c r="C77" i="4"/>
  <c r="C78" i="4"/>
  <c r="C79" i="4"/>
  <c r="C80" i="4"/>
  <c r="C82" i="4"/>
  <c r="C83" i="4"/>
  <c r="C84" i="4"/>
  <c r="C85" i="4"/>
  <c r="C86" i="4"/>
  <c r="C87" i="4"/>
  <c r="C88" i="4"/>
  <c r="C89" i="4"/>
  <c r="C90" i="4"/>
  <c r="C91" i="4"/>
  <c r="C92" i="4"/>
  <c r="C94" i="4"/>
  <c r="C95" i="4"/>
  <c r="C96" i="4"/>
  <c r="C97" i="4"/>
  <c r="C98" i="4"/>
  <c r="C99" i="4"/>
  <c r="C100" i="4"/>
  <c r="C101" i="4"/>
  <c r="C102" i="4"/>
  <c r="C103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3" i="4"/>
  <c r="C134" i="4"/>
  <c r="C135" i="4"/>
  <c r="C136" i="4"/>
  <c r="C137" i="4"/>
  <c r="C138" i="4"/>
  <c r="C140" i="4"/>
  <c r="C141" i="4"/>
  <c r="C142" i="4"/>
  <c r="C143" i="4"/>
  <c r="C144" i="4"/>
  <c r="C145" i="4"/>
  <c r="C146" i="4"/>
  <c r="C147" i="4"/>
  <c r="C148" i="4"/>
  <c r="C150" i="4"/>
  <c r="C151" i="4"/>
  <c r="C152" i="4"/>
  <c r="C153" i="4"/>
  <c r="C155" i="4"/>
  <c r="C156" i="4"/>
  <c r="C157" i="4"/>
  <c r="C158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9" i="4"/>
  <c r="C200" i="4"/>
  <c r="C201" i="4"/>
  <c r="C202" i="4"/>
  <c r="C203" i="4"/>
  <c r="C204" i="4"/>
  <c r="C205" i="4"/>
  <c r="C206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1" i="4"/>
  <c r="C222" i="4"/>
  <c r="C223" i="4"/>
  <c r="C224" i="4"/>
  <c r="C225" i="4"/>
  <c r="C228" i="4"/>
  <c r="C229" i="4"/>
  <c r="C230" i="4"/>
  <c r="C231" i="4"/>
  <c r="C232" i="4"/>
  <c r="C233" i="4"/>
  <c r="C234" i="4"/>
  <c r="C235" i="4"/>
  <c r="C237" i="4"/>
  <c r="C238" i="4"/>
  <c r="C239" i="4"/>
  <c r="C240" i="4"/>
  <c r="C241" i="4"/>
  <c r="C243" i="4"/>
  <c r="C244" i="4"/>
  <c r="C245" i="4"/>
  <c r="C246" i="4"/>
  <c r="C247" i="4"/>
  <c r="C248" i="4"/>
  <c r="C249" i="4"/>
  <c r="C251" i="4"/>
  <c r="C252" i="4"/>
  <c r="C253" i="4"/>
  <c r="C254" i="4"/>
  <c r="C255" i="4"/>
  <c r="C256" i="4"/>
  <c r="C258" i="4"/>
  <c r="C259" i="4"/>
  <c r="C260" i="4"/>
  <c r="C261" i="4"/>
  <c r="C262" i="4"/>
  <c r="C263" i="4"/>
  <c r="C264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E46" i="2"/>
  <c r="F46" i="2" s="1"/>
  <c r="K46" i="2" s="1"/>
  <c r="D46" i="2"/>
  <c r="E45" i="2"/>
  <c r="D45" i="2"/>
  <c r="E44" i="2"/>
  <c r="D44" i="2"/>
  <c r="E43" i="2"/>
  <c r="D43" i="2"/>
  <c r="E42" i="2"/>
  <c r="D42" i="2"/>
  <c r="E38" i="2"/>
  <c r="D38" i="2"/>
  <c r="E37" i="2"/>
  <c r="F37" i="2" s="1"/>
  <c r="K37" i="2" s="1"/>
  <c r="D37" i="2"/>
  <c r="E36" i="2"/>
  <c r="D36" i="2"/>
  <c r="E35" i="2"/>
  <c r="F35" i="2" s="1"/>
  <c r="K35" i="2" s="1"/>
  <c r="D35" i="2"/>
  <c r="E34" i="2"/>
  <c r="D34" i="2"/>
  <c r="E30" i="2"/>
  <c r="F30" i="2" s="1"/>
  <c r="K30" i="2" s="1"/>
  <c r="D30" i="2"/>
  <c r="E29" i="2"/>
  <c r="F29" i="2" s="1"/>
  <c r="K29" i="2" s="1"/>
  <c r="D29" i="2"/>
  <c r="E28" i="2"/>
  <c r="D28" i="2"/>
  <c r="E27" i="2"/>
  <c r="D27" i="2"/>
  <c r="E26" i="2"/>
  <c r="D26" i="2"/>
  <c r="D31" i="2" s="1"/>
  <c r="E22" i="2"/>
  <c r="D22" i="2"/>
  <c r="E21" i="2"/>
  <c r="D21" i="2"/>
  <c r="D23" i="2" s="1"/>
  <c r="E20" i="2"/>
  <c r="D20" i="2"/>
  <c r="E19" i="2"/>
  <c r="D19" i="2"/>
  <c r="E18" i="2"/>
  <c r="D18" i="2"/>
  <c r="E14" i="2"/>
  <c r="D14" i="2"/>
  <c r="E13" i="2"/>
  <c r="F13" i="2" s="1"/>
  <c r="K13" i="2" s="1"/>
  <c r="D13" i="2"/>
  <c r="E12" i="2"/>
  <c r="D12" i="2"/>
  <c r="E11" i="2"/>
  <c r="D11" i="2"/>
  <c r="E10" i="2"/>
  <c r="D10" i="2"/>
  <c r="E6" i="2"/>
  <c r="D6" i="2"/>
  <c r="E5" i="2"/>
  <c r="D5" i="2"/>
  <c r="E4" i="2"/>
  <c r="D4" i="2"/>
  <c r="E3" i="2"/>
  <c r="D3" i="2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E2" i="2"/>
  <c r="D2" i="2"/>
  <c r="C120" i="3"/>
  <c r="C121" i="3"/>
  <c r="C123" i="3"/>
  <c r="C125" i="3"/>
  <c r="C126" i="3"/>
  <c r="C128" i="3"/>
  <c r="C130" i="3"/>
  <c r="C131" i="3"/>
  <c r="C132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4" i="3"/>
  <c r="C155" i="3"/>
  <c r="C156" i="3"/>
  <c r="C157" i="3"/>
  <c r="C159" i="3"/>
  <c r="C160" i="3"/>
  <c r="C161" i="3"/>
  <c r="C162" i="3"/>
  <c r="C163" i="3"/>
  <c r="C164" i="3"/>
  <c r="C166" i="3"/>
  <c r="C167" i="3"/>
  <c r="C168" i="3"/>
  <c r="C169" i="3"/>
  <c r="C170" i="3"/>
  <c r="C172" i="3"/>
  <c r="C173" i="3"/>
  <c r="C174" i="3"/>
  <c r="C175" i="3"/>
  <c r="C176" i="3"/>
  <c r="C177" i="3"/>
  <c r="C178" i="3"/>
  <c r="C179" i="3"/>
  <c r="C180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8" i="3"/>
  <c r="C199" i="3"/>
  <c r="C200" i="3"/>
  <c r="C201" i="3"/>
  <c r="C202" i="3"/>
  <c r="C204" i="3"/>
  <c r="C205" i="3"/>
  <c r="C206" i="3"/>
  <c r="C207" i="3"/>
  <c r="C208" i="3"/>
  <c r="C210" i="3"/>
  <c r="C211" i="3"/>
  <c r="C212" i="3"/>
  <c r="C213" i="3"/>
  <c r="C214" i="3"/>
  <c r="C215" i="3"/>
  <c r="C216" i="3"/>
  <c r="C217" i="3"/>
  <c r="C218" i="3"/>
  <c r="C220" i="3"/>
  <c r="C221" i="3"/>
  <c r="C222" i="3"/>
  <c r="C223" i="3"/>
  <c r="C224" i="3"/>
  <c r="C225" i="3"/>
  <c r="C226" i="3"/>
  <c r="C227" i="3"/>
  <c r="C228" i="3"/>
  <c r="C229" i="3"/>
  <c r="C119" i="3"/>
  <c r="C118" i="3"/>
  <c r="C117" i="3"/>
  <c r="C116" i="3"/>
  <c r="C115" i="3"/>
  <c r="C114" i="3"/>
  <c r="C113" i="3"/>
  <c r="C112" i="3"/>
  <c r="C111" i="3"/>
  <c r="C110" i="3"/>
  <c r="C109" i="3"/>
  <c r="E46" i="1"/>
  <c r="D46" i="1"/>
  <c r="E45" i="1"/>
  <c r="D45" i="1"/>
  <c r="E44" i="1"/>
  <c r="D44" i="1"/>
  <c r="E43" i="1"/>
  <c r="D43" i="1"/>
  <c r="E42" i="1"/>
  <c r="F42" i="1" s="1"/>
  <c r="K42" i="1" s="1"/>
  <c r="D42" i="1"/>
  <c r="E38" i="1"/>
  <c r="D38" i="1"/>
  <c r="E37" i="1"/>
  <c r="D37" i="1"/>
  <c r="E36" i="1"/>
  <c r="D36" i="1"/>
  <c r="E35" i="1"/>
  <c r="D35" i="1"/>
  <c r="E34" i="1"/>
  <c r="D34" i="1"/>
  <c r="E30" i="1"/>
  <c r="D30" i="1"/>
  <c r="E29" i="1"/>
  <c r="D29" i="1"/>
  <c r="E28" i="1"/>
  <c r="D28" i="1"/>
  <c r="I27" i="1"/>
  <c r="E27" i="1"/>
  <c r="D27" i="1"/>
  <c r="E26" i="1"/>
  <c r="D26" i="1"/>
  <c r="C37" i="3"/>
  <c r="C36" i="3"/>
  <c r="C34" i="3"/>
  <c r="C33" i="3"/>
  <c r="C44" i="3"/>
  <c r="C43" i="3"/>
  <c r="C42" i="3"/>
  <c r="C41" i="3"/>
  <c r="C40" i="3"/>
  <c r="C39" i="3"/>
  <c r="C31" i="3"/>
  <c r="C30" i="3"/>
  <c r="C29" i="3"/>
  <c r="C28" i="3"/>
  <c r="C27" i="3"/>
  <c r="C26" i="3"/>
  <c r="C25" i="3"/>
  <c r="C24" i="3"/>
  <c r="C23" i="3"/>
  <c r="C22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106" i="3"/>
  <c r="C105" i="3"/>
  <c r="C103" i="3"/>
  <c r="C102" i="3"/>
  <c r="C101" i="3"/>
  <c r="C100" i="3"/>
  <c r="C98" i="3"/>
  <c r="C97" i="3"/>
  <c r="C96" i="3"/>
  <c r="C95" i="3"/>
  <c r="C94" i="3"/>
  <c r="C93" i="3"/>
  <c r="C92" i="3"/>
  <c r="C91" i="3"/>
  <c r="C90" i="3"/>
  <c r="C89" i="3"/>
  <c r="C88" i="3"/>
  <c r="C86" i="3"/>
  <c r="C85" i="3"/>
  <c r="C84" i="3"/>
  <c r="C82" i="3"/>
  <c r="C81" i="3"/>
  <c r="C80" i="3"/>
  <c r="C79" i="3"/>
  <c r="C78" i="3"/>
  <c r="C77" i="3"/>
  <c r="C76" i="3"/>
  <c r="C75" i="3"/>
  <c r="C74" i="3"/>
  <c r="C73" i="3"/>
  <c r="E6" i="1"/>
  <c r="D6" i="1"/>
  <c r="E5" i="1"/>
  <c r="F5" i="1" s="1"/>
  <c r="D5" i="1"/>
  <c r="E4" i="1"/>
  <c r="F4" i="1" s="1"/>
  <c r="D4" i="1"/>
  <c r="E3" i="1"/>
  <c r="F3" i="1" s="1"/>
  <c r="D3" i="1"/>
  <c r="E2" i="1"/>
  <c r="D2" i="1"/>
  <c r="E22" i="1"/>
  <c r="D22" i="1"/>
  <c r="E21" i="1"/>
  <c r="D21" i="1"/>
  <c r="E20" i="1"/>
  <c r="D20" i="1"/>
  <c r="E19" i="1"/>
  <c r="D19" i="1"/>
  <c r="E18" i="1"/>
  <c r="D18" i="1"/>
  <c r="C70" i="3"/>
  <c r="C69" i="3"/>
  <c r="C68" i="3"/>
  <c r="C67" i="3"/>
  <c r="C60" i="3"/>
  <c r="C66" i="3"/>
  <c r="C65" i="3"/>
  <c r="C58" i="3"/>
  <c r="C57" i="3"/>
  <c r="C64" i="3"/>
  <c r="C63" i="3"/>
  <c r="C62" i="3"/>
  <c r="C55" i="3"/>
  <c r="C54" i="3"/>
  <c r="C53" i="3"/>
  <c r="E14" i="1"/>
  <c r="D14" i="1"/>
  <c r="E13" i="1"/>
  <c r="D13" i="1"/>
  <c r="E12" i="1"/>
  <c r="D12" i="1"/>
  <c r="E11" i="1"/>
  <c r="D11" i="1"/>
  <c r="C51" i="3"/>
  <c r="C50" i="3"/>
  <c r="C49" i="3"/>
  <c r="C48" i="3"/>
  <c r="C47" i="3"/>
  <c r="E10" i="1"/>
  <c r="D10" i="1"/>
  <c r="O47" i="2"/>
  <c r="N47" i="2"/>
  <c r="M47" i="2"/>
  <c r="J47" i="2"/>
  <c r="H47" i="2"/>
  <c r="G47" i="2"/>
  <c r="E47" i="2"/>
  <c r="D47" i="2"/>
  <c r="C47" i="2"/>
  <c r="P46" i="2"/>
  <c r="Q46" i="2" s="1"/>
  <c r="I46" i="2"/>
  <c r="P45" i="2"/>
  <c r="Q45" i="2" s="1"/>
  <c r="I45" i="2"/>
  <c r="F45" i="2"/>
  <c r="K45" i="2" s="1"/>
  <c r="P44" i="2"/>
  <c r="Q44" i="2" s="1"/>
  <c r="I44" i="2"/>
  <c r="F44" i="2"/>
  <c r="K44" i="2" s="1"/>
  <c r="P43" i="2"/>
  <c r="Q43" i="2" s="1"/>
  <c r="I43" i="2"/>
  <c r="F43" i="2"/>
  <c r="P42" i="2"/>
  <c r="Q42" i="2" s="1"/>
  <c r="K42" i="2"/>
  <c r="I42" i="2"/>
  <c r="F42" i="2"/>
  <c r="O39" i="2"/>
  <c r="N39" i="2"/>
  <c r="M39" i="2"/>
  <c r="J39" i="2"/>
  <c r="H39" i="2"/>
  <c r="G39" i="2"/>
  <c r="C39" i="2"/>
  <c r="P38" i="2"/>
  <c r="Q38" i="2" s="1"/>
  <c r="I38" i="2"/>
  <c r="F38" i="2"/>
  <c r="P37" i="2"/>
  <c r="Q37" i="2" s="1"/>
  <c r="I37" i="2"/>
  <c r="P36" i="2"/>
  <c r="Q36" i="2" s="1"/>
  <c r="I36" i="2"/>
  <c r="F36" i="2"/>
  <c r="K36" i="2" s="1"/>
  <c r="P35" i="2"/>
  <c r="Q35" i="2" s="1"/>
  <c r="I35" i="2"/>
  <c r="P34" i="2"/>
  <c r="Q34" i="2" s="1"/>
  <c r="I34" i="2"/>
  <c r="F34" i="2"/>
  <c r="K34" i="2" s="1"/>
  <c r="O31" i="2"/>
  <c r="N31" i="2"/>
  <c r="M31" i="2"/>
  <c r="J31" i="2"/>
  <c r="H31" i="2"/>
  <c r="G31" i="2"/>
  <c r="C31" i="2"/>
  <c r="P30" i="2"/>
  <c r="Q30" i="2" s="1"/>
  <c r="I30" i="2"/>
  <c r="P29" i="2"/>
  <c r="Q29" i="2" s="1"/>
  <c r="I29" i="2"/>
  <c r="P28" i="2"/>
  <c r="Q28" i="2" s="1"/>
  <c r="I28" i="2"/>
  <c r="F28" i="2"/>
  <c r="K28" i="2" s="1"/>
  <c r="P27" i="2"/>
  <c r="Q27" i="2" s="1"/>
  <c r="I27" i="2"/>
  <c r="F27" i="2"/>
  <c r="K27" i="2" s="1"/>
  <c r="P26" i="2"/>
  <c r="Q26" i="2" s="1"/>
  <c r="I26" i="2"/>
  <c r="F26" i="2"/>
  <c r="O23" i="2"/>
  <c r="N23" i="2"/>
  <c r="M23" i="2"/>
  <c r="J23" i="2"/>
  <c r="H23" i="2"/>
  <c r="G23" i="2"/>
  <c r="E23" i="2"/>
  <c r="C23" i="2"/>
  <c r="P22" i="2"/>
  <c r="Q22" i="2" s="1"/>
  <c r="I22" i="2"/>
  <c r="F22" i="2"/>
  <c r="K22" i="2" s="1"/>
  <c r="P21" i="2"/>
  <c r="Q21" i="2" s="1"/>
  <c r="K21" i="2"/>
  <c r="I21" i="2"/>
  <c r="F21" i="2"/>
  <c r="P20" i="2"/>
  <c r="Q20" i="2" s="1"/>
  <c r="I20" i="2"/>
  <c r="F20" i="2"/>
  <c r="K20" i="2" s="1"/>
  <c r="P19" i="2"/>
  <c r="Q19" i="2" s="1"/>
  <c r="I19" i="2"/>
  <c r="F19" i="2"/>
  <c r="K19" i="2" s="1"/>
  <c r="P18" i="2"/>
  <c r="I18" i="2"/>
  <c r="F18" i="2"/>
  <c r="K18" i="2" s="1"/>
  <c r="O15" i="2"/>
  <c r="N15" i="2"/>
  <c r="M15" i="2"/>
  <c r="J15" i="2"/>
  <c r="H15" i="2"/>
  <c r="G15" i="2"/>
  <c r="E15" i="2"/>
  <c r="C15" i="2"/>
  <c r="P14" i="2"/>
  <c r="Q14" i="2" s="1"/>
  <c r="I14" i="2"/>
  <c r="F14" i="2"/>
  <c r="K14" i="2" s="1"/>
  <c r="P13" i="2"/>
  <c r="Q13" i="2" s="1"/>
  <c r="I13" i="2"/>
  <c r="Q12" i="2"/>
  <c r="P12" i="2"/>
  <c r="I12" i="2"/>
  <c r="F12" i="2"/>
  <c r="K12" i="2" s="1"/>
  <c r="P11" i="2"/>
  <c r="Q11" i="2" s="1"/>
  <c r="I11" i="2"/>
  <c r="F11" i="2"/>
  <c r="K11" i="2" s="1"/>
  <c r="P10" i="2"/>
  <c r="I10" i="2"/>
  <c r="I15" i="2" s="1"/>
  <c r="F10" i="2"/>
  <c r="O7" i="2"/>
  <c r="N7" i="2"/>
  <c r="M7" i="2"/>
  <c r="J7" i="2"/>
  <c r="H7" i="2"/>
  <c r="G7" i="2"/>
  <c r="C7" i="2"/>
  <c r="P6" i="2"/>
  <c r="Q6" i="2" s="1"/>
  <c r="I6" i="2"/>
  <c r="F6" i="2"/>
  <c r="K6" i="2" s="1"/>
  <c r="P5" i="2"/>
  <c r="I5" i="2"/>
  <c r="F5" i="2"/>
  <c r="K5" i="2" s="1"/>
  <c r="P4" i="2"/>
  <c r="Q4" i="2" s="1"/>
  <c r="I4" i="2"/>
  <c r="F4" i="2"/>
  <c r="K4" i="2" s="1"/>
  <c r="P3" i="2"/>
  <c r="Q3" i="2" s="1"/>
  <c r="I3" i="2"/>
  <c r="F3" i="2"/>
  <c r="K3" i="2" s="1"/>
  <c r="P2" i="2"/>
  <c r="Q2" i="2" s="1"/>
  <c r="I2" i="2"/>
  <c r="F2" i="2"/>
  <c r="P46" i="1"/>
  <c r="Q46" i="1" s="1"/>
  <c r="P45" i="1"/>
  <c r="Q45" i="1" s="1"/>
  <c r="P44" i="1"/>
  <c r="Q44" i="1" s="1"/>
  <c r="P43" i="1"/>
  <c r="P42" i="1"/>
  <c r="Q42" i="1" s="1"/>
  <c r="P38" i="1"/>
  <c r="Q38" i="1" s="1"/>
  <c r="P37" i="1"/>
  <c r="Q37" i="1" s="1"/>
  <c r="P36" i="1"/>
  <c r="Q36" i="1" s="1"/>
  <c r="P35" i="1"/>
  <c r="Q35" i="1" s="1"/>
  <c r="P34" i="1"/>
  <c r="Q34" i="1" s="1"/>
  <c r="P30" i="1"/>
  <c r="Q30" i="1" s="1"/>
  <c r="P29" i="1"/>
  <c r="Q29" i="1" s="1"/>
  <c r="P28" i="1"/>
  <c r="Q28" i="1" s="1"/>
  <c r="P27" i="1"/>
  <c r="P26" i="1"/>
  <c r="Q26" i="1" s="1"/>
  <c r="P22" i="1"/>
  <c r="Q22" i="1" s="1"/>
  <c r="P21" i="1"/>
  <c r="Q21" i="1" s="1"/>
  <c r="P20" i="1"/>
  <c r="Q20" i="1" s="1"/>
  <c r="P19" i="1"/>
  <c r="P23" i="1" s="1"/>
  <c r="P18" i="1"/>
  <c r="Q18" i="1" s="1"/>
  <c r="P14" i="1"/>
  <c r="Q14" i="1" s="1"/>
  <c r="P13" i="1"/>
  <c r="Q13" i="1" s="1"/>
  <c r="P12" i="1"/>
  <c r="Q12" i="1" s="1"/>
  <c r="P11" i="1"/>
  <c r="Q11" i="1" s="1"/>
  <c r="P10" i="1"/>
  <c r="Q10" i="1" s="1"/>
  <c r="J47" i="1"/>
  <c r="H47" i="1"/>
  <c r="G47" i="1"/>
  <c r="D47" i="1"/>
  <c r="C47" i="1"/>
  <c r="I46" i="1"/>
  <c r="F46" i="1"/>
  <c r="K46" i="1" s="1"/>
  <c r="I45" i="1"/>
  <c r="F45" i="1"/>
  <c r="K45" i="1" s="1"/>
  <c r="I44" i="1"/>
  <c r="F44" i="1"/>
  <c r="I43" i="1"/>
  <c r="F43" i="1"/>
  <c r="K43" i="1" s="1"/>
  <c r="I42" i="1"/>
  <c r="J39" i="1"/>
  <c r="H39" i="1"/>
  <c r="G39" i="1"/>
  <c r="E39" i="1"/>
  <c r="D39" i="1"/>
  <c r="C39" i="1"/>
  <c r="I38" i="1"/>
  <c r="F38" i="1"/>
  <c r="K38" i="1" s="1"/>
  <c r="I37" i="1"/>
  <c r="F37" i="1"/>
  <c r="K37" i="1" s="1"/>
  <c r="I36" i="1"/>
  <c r="F36" i="1"/>
  <c r="F39" i="1" s="1"/>
  <c r="I35" i="1"/>
  <c r="F35" i="1"/>
  <c r="K35" i="1" s="1"/>
  <c r="I34" i="1"/>
  <c r="F34" i="1"/>
  <c r="K34" i="1" s="1"/>
  <c r="J31" i="1"/>
  <c r="H31" i="1"/>
  <c r="G31" i="1"/>
  <c r="E31" i="1"/>
  <c r="D31" i="1"/>
  <c r="C31" i="1"/>
  <c r="I30" i="1"/>
  <c r="F30" i="1"/>
  <c r="K30" i="1" s="1"/>
  <c r="I29" i="1"/>
  <c r="F29" i="1"/>
  <c r="K29" i="1" s="1"/>
  <c r="I28" i="1"/>
  <c r="F28" i="1"/>
  <c r="K28" i="1" s="1"/>
  <c r="F27" i="1"/>
  <c r="K27" i="1" s="1"/>
  <c r="I26" i="1"/>
  <c r="F26" i="1"/>
  <c r="F31" i="1" s="1"/>
  <c r="J23" i="1"/>
  <c r="H23" i="1"/>
  <c r="G23" i="1"/>
  <c r="E23" i="1"/>
  <c r="D23" i="1"/>
  <c r="C23" i="1"/>
  <c r="I22" i="1"/>
  <c r="F22" i="1"/>
  <c r="K22" i="1" s="1"/>
  <c r="I21" i="1"/>
  <c r="F21" i="1"/>
  <c r="K21" i="1" s="1"/>
  <c r="I20" i="1"/>
  <c r="F20" i="1"/>
  <c r="K20" i="1" s="1"/>
  <c r="K19" i="1"/>
  <c r="I19" i="1"/>
  <c r="F19" i="1"/>
  <c r="I18" i="1"/>
  <c r="F18" i="1"/>
  <c r="J15" i="1"/>
  <c r="H15" i="1"/>
  <c r="G15" i="1"/>
  <c r="E15" i="1"/>
  <c r="C15" i="1"/>
  <c r="I14" i="1"/>
  <c r="F14" i="1"/>
  <c r="K14" i="1" s="1"/>
  <c r="I13" i="1"/>
  <c r="F13" i="1"/>
  <c r="K13" i="1" s="1"/>
  <c r="I12" i="1"/>
  <c r="F12" i="1"/>
  <c r="K12" i="1" s="1"/>
  <c r="I11" i="1"/>
  <c r="F11" i="1"/>
  <c r="K11" i="1" s="1"/>
  <c r="I10" i="1"/>
  <c r="F10" i="1"/>
  <c r="D15" i="1"/>
  <c r="F6" i="1"/>
  <c r="I3" i="1"/>
  <c r="I4" i="1"/>
  <c r="I5" i="1"/>
  <c r="I6" i="1"/>
  <c r="I2" i="1"/>
  <c r="E7" i="1"/>
  <c r="K2" i="1"/>
  <c r="P3" i="1"/>
  <c r="Q3" i="1" s="1"/>
  <c r="P4" i="1"/>
  <c r="Q4" i="1" s="1"/>
  <c r="P5" i="1"/>
  <c r="Q5" i="1" s="1"/>
  <c r="P6" i="1"/>
  <c r="Q6" i="1" s="1"/>
  <c r="O47" i="1"/>
  <c r="N47" i="1"/>
  <c r="M47" i="1"/>
  <c r="O39" i="1"/>
  <c r="N39" i="1"/>
  <c r="M39" i="1"/>
  <c r="O31" i="1"/>
  <c r="N31" i="1"/>
  <c r="M31" i="1"/>
  <c r="O23" i="1"/>
  <c r="N23" i="1"/>
  <c r="M23" i="1"/>
  <c r="O15" i="1"/>
  <c r="N15" i="1"/>
  <c r="M15" i="1"/>
  <c r="N7" i="1"/>
  <c r="M7" i="1"/>
  <c r="O7" i="1"/>
  <c r="P2" i="1"/>
  <c r="Q2" i="1" s="1"/>
  <c r="G7" i="1"/>
  <c r="H7" i="1"/>
  <c r="J7" i="1"/>
  <c r="C7" i="1"/>
  <c r="Q39" i="2" l="1"/>
  <c r="Q31" i="2"/>
  <c r="P23" i="2"/>
  <c r="P15" i="2"/>
  <c r="I47" i="2"/>
  <c r="F47" i="2"/>
  <c r="D39" i="2"/>
  <c r="I39" i="2"/>
  <c r="F39" i="2"/>
  <c r="E39" i="2"/>
  <c r="I31" i="2"/>
  <c r="E31" i="2"/>
  <c r="F31" i="2"/>
  <c r="K26" i="2"/>
  <c r="K31" i="2" s="1"/>
  <c r="I23" i="2"/>
  <c r="K23" i="2"/>
  <c r="D15" i="2"/>
  <c r="F15" i="2"/>
  <c r="D7" i="2"/>
  <c r="I7" i="2"/>
  <c r="P47" i="1"/>
  <c r="P39" i="1"/>
  <c r="P31" i="1"/>
  <c r="I47" i="1"/>
  <c r="E47" i="1"/>
  <c r="F47" i="1"/>
  <c r="I39" i="1"/>
  <c r="I31" i="1"/>
  <c r="I7" i="1"/>
  <c r="F23" i="1"/>
  <c r="I23" i="1"/>
  <c r="K18" i="1"/>
  <c r="K23" i="1" s="1"/>
  <c r="I15" i="1"/>
  <c r="P7" i="2"/>
  <c r="Q47" i="2"/>
  <c r="F7" i="2"/>
  <c r="K2" i="2"/>
  <c r="K7" i="2" s="1"/>
  <c r="Q5" i="2"/>
  <c r="Q7" i="2" s="1"/>
  <c r="K10" i="2"/>
  <c r="K15" i="2" s="1"/>
  <c r="Q18" i="2"/>
  <c r="Q23" i="2" s="1"/>
  <c r="F23" i="2"/>
  <c r="P31" i="2"/>
  <c r="K43" i="2"/>
  <c r="K47" i="2" s="1"/>
  <c r="E7" i="2"/>
  <c r="Q10" i="2"/>
  <c r="Q15" i="2" s="1"/>
  <c r="P39" i="2"/>
  <c r="K38" i="2"/>
  <c r="K39" i="2" s="1"/>
  <c r="P47" i="2"/>
  <c r="Q43" i="1"/>
  <c r="Q47" i="1" s="1"/>
  <c r="Q39" i="1"/>
  <c r="Q27" i="1"/>
  <c r="Q31" i="1" s="1"/>
  <c r="Q19" i="1"/>
  <c r="Q23" i="1" s="1"/>
  <c r="P15" i="1"/>
  <c r="Q15" i="1"/>
  <c r="K44" i="1"/>
  <c r="K47" i="1" s="1"/>
  <c r="K36" i="1"/>
  <c r="K39" i="1" s="1"/>
  <c r="K26" i="1"/>
  <c r="K31" i="1" s="1"/>
  <c r="F15" i="1"/>
  <c r="K10" i="1"/>
  <c r="K15" i="1" s="1"/>
  <c r="K4" i="1"/>
  <c r="K6" i="1"/>
  <c r="K5" i="1"/>
  <c r="K3" i="1"/>
  <c r="D7" i="1"/>
  <c r="Q7" i="1"/>
  <c r="P7" i="1"/>
  <c r="K7" i="1" l="1"/>
  <c r="F7" i="1"/>
</calcChain>
</file>

<file path=xl/sharedStrings.xml><?xml version="1.0" encoding="utf-8"?>
<sst xmlns="http://schemas.openxmlformats.org/spreadsheetml/2006/main" count="310" uniqueCount="95">
  <si>
    <t>Control</t>
  </si>
  <si>
    <t>n=</t>
  </si>
  <si>
    <t>Count</t>
  </si>
  <si>
    <t>Area (pixels^2)</t>
  </si>
  <si>
    <t>Area (um^2)</t>
  </si>
  <si>
    <t>Area (mm^2)</t>
  </si>
  <si>
    <t>Total_Pit_Area (um^2)</t>
  </si>
  <si>
    <t>Average_Size (um^2)</t>
  </si>
  <si>
    <t>Average_Size (mm^2)</t>
  </si>
  <si>
    <t>% Area</t>
  </si>
  <si>
    <t>Pit Frequency (pits/mm squared)</t>
  </si>
  <si>
    <t>Image</t>
  </si>
  <si>
    <t>Size Width (μm)</t>
  </si>
  <si>
    <t>Size Height (μm)</t>
  </si>
  <si>
    <t>Depth Of Measured Pit (μm)</t>
  </si>
  <si>
    <t>Depth (mm)</t>
  </si>
  <si>
    <t>Pitting Rate (mm/y)</t>
  </si>
  <si>
    <t>25M_1</t>
  </si>
  <si>
    <t>Pit</t>
  </si>
  <si>
    <t>20x</t>
  </si>
  <si>
    <t>25M_2</t>
  </si>
  <si>
    <t>25M_3</t>
  </si>
  <si>
    <t>AR_1</t>
  </si>
  <si>
    <t>AR_2</t>
  </si>
  <si>
    <t>AR_3</t>
  </si>
  <si>
    <r>
      <t xml:space="preserve">NB: </t>
    </r>
    <r>
      <rPr>
        <sz val="12"/>
        <color theme="1"/>
        <rFont val="Calibri"/>
        <family val="2"/>
        <scheme val="minor"/>
      </rPr>
      <t>Pit</t>
    </r>
  </si>
  <si>
    <t>Depth &gt; ca. 5 um</t>
  </si>
  <si>
    <t>Area &gt; 650 um^2</t>
  </si>
  <si>
    <t>96 dpi</t>
  </si>
  <si>
    <t>1 px = 0.264583333 mm</t>
  </si>
  <si>
    <t>264.583333 um</t>
  </si>
  <si>
    <t>2.26 pixels per um</t>
  </si>
  <si>
    <t>To convert pixel^2 to um^2</t>
  </si>
  <si>
    <t>Multiply by</t>
  </si>
  <si>
    <t>20x_Control_Day28_25M_1_3D Image_Pit_Roughness_Edit</t>
  </si>
  <si>
    <t>20x_Control_Day28_25M_1_3D_Image_12_Roughness_Edit</t>
  </si>
  <si>
    <t>20x_Control_Day28_25M_1_3D_Image_3_Roughness_Edit</t>
  </si>
  <si>
    <t>20x_Control_Day28_25M_1_3D_Image_6_Roughness_Edit</t>
  </si>
  <si>
    <t>20x_Control_Day28_25M_1_3D_Image_9_Roughness_Edit</t>
  </si>
  <si>
    <t>20x_Control_Day28_25M_2_3D Image_Pit_Roughness_Edit</t>
  </si>
  <si>
    <t>20x_Control_Day28_25M_2_3D_Image_12_Roughness_Edit</t>
  </si>
  <si>
    <t>20x_Control_Day28_25M_2_3D_Image_3_Roughness_Edit</t>
  </si>
  <si>
    <t>20x_Control_Day28_25M_2_3D_Image_6_Roughness_Edit</t>
  </si>
  <si>
    <t>20x_Control_Day28_25M_2_3D_Image_9_Roughness_Edit</t>
  </si>
  <si>
    <t>20x_Control_Day28_25M_3_3D Image_Pit_Roughness_Edit</t>
  </si>
  <si>
    <t>20x_Control_Day28_25M_3_3D_Image_12_Roughness_Edit</t>
  </si>
  <si>
    <t>20x_Control_Day28_25M_3_3D_Image_3_Roughness_Edit</t>
  </si>
  <si>
    <t>20x_Control_Day28_25M_3_3D_Image_6_Roughness_Edit</t>
  </si>
  <si>
    <t>20x_Control_Day28_25M_3_3D_Image_9_Roughness_Edit</t>
  </si>
  <si>
    <t>20x_Control_Day28_AR_1_3D Image_Pit_Face2_Roughness_Edit</t>
  </si>
  <si>
    <t>20x_Control_Day28_AR_1_3D_Image_12_Roughness_Edit</t>
  </si>
  <si>
    <t>20x_Control_Day28_AR_1_3D_Image_3_Roughness_Edit</t>
  </si>
  <si>
    <t>20x_Control_Day28_AR_1_3D_Image_6_Roughness_Edit</t>
  </si>
  <si>
    <t>20x_Control_Day28_AR_1_3D_Image_9_Roughness_Edit</t>
  </si>
  <si>
    <t>20x_Control_Day28_AR_2_3D Image_Pit_Roughness_Edit</t>
  </si>
  <si>
    <t>20x_Control_Day28_AR_2_3D_Image_12_Roughness_Edit</t>
  </si>
  <si>
    <t>20x_Control_Day28_AR_2_3D_Image_3_Roughness_Edit</t>
  </si>
  <si>
    <t>20x_Control_Day28_AR_2_3D_Image_6_Roughness_Edit</t>
  </si>
  <si>
    <t>20x_Control_Day28_AR_2_3D_Image_9_Roughness_Edit</t>
  </si>
  <si>
    <t>20x_Control_Day28_AR_3_3D Image_Pit_Roughness_Edit</t>
  </si>
  <si>
    <t>20x_Control_Day28_AR_3_3D_Image_12_Roughness_Edit</t>
  </si>
  <si>
    <t>20x_Control_Day28_AR_3_3D_Image_3_Roughness_Edit</t>
  </si>
  <si>
    <t>20x_Control_Day28_AR_3_3D_Image_6_Roughness_Edit</t>
  </si>
  <si>
    <t>20x_Control_Day28_AR_3_3D_Image_9_Roughness_Edit</t>
  </si>
  <si>
    <t>Test</t>
  </si>
  <si>
    <t>20x_Test_Day28_25M_1_3D Image_Pit_Roughness_Edit</t>
  </si>
  <si>
    <t>20x_Test_Day28_25M_1_3D_Image_12_Roughness_Edit</t>
  </si>
  <si>
    <t>20x_Test_Day28_25M_1_3D_Image_3_Roughness_Edit</t>
  </si>
  <si>
    <t>20x_Test_Day28_25M_1_3D_Image_6_Roughness_Edit</t>
  </si>
  <si>
    <t>20x_Test_Day28_25M_1_3D_Image_9_Roughness_Edit</t>
  </si>
  <si>
    <t>20x_Test_Day28_25M_2_3D Image_Pit_Roughness_Edit</t>
  </si>
  <si>
    <t>20x_Test_Day28_25M_2_3D_Image_12_Roughness_Edit</t>
  </si>
  <si>
    <t>20x_Test_Day28_25M_2_3D_Image_3_Roughness_Edit</t>
  </si>
  <si>
    <t>20x_Test_Day28_25M_2_3D_Image_6_Roughness_Edit</t>
  </si>
  <si>
    <t>20x_Test_Day28_25M_2_3D_Image_9_Roughness_Edit</t>
  </si>
  <si>
    <t>20x_Test_Day28_25M_3_3D Image_Pit_Face2_Roughness_Edit</t>
  </si>
  <si>
    <t>20x_Test_Day28_25M_3_3D_Image_12_Roughness_Edit</t>
  </si>
  <si>
    <t>20x_Test_Day28_25M_3_3D_Image_3_Roughness_Edit</t>
  </si>
  <si>
    <t>20x_Test_Day28_25M_3_3D_Image_6_Roughness_Edit</t>
  </si>
  <si>
    <t>20x_Test_Day28_25M_3_3D_Image_9_Roughness_Edit</t>
  </si>
  <si>
    <t>20x_Test_Day28_AR_1_3D Image_Pit_Face2_Roughness_Edit</t>
  </si>
  <si>
    <t>20x_Test_Day28_AR_1_3D_Image_12_Roughness_Edit</t>
  </si>
  <si>
    <t>20x_Test_Day28_AR_1_3D_Image_3_Roughness_Edit</t>
  </si>
  <si>
    <t>20x_Test_Day28_AR_1_3D_Image_6_Roughness_Edit</t>
  </si>
  <si>
    <t>20x_Test_Day28_AR_1_3D_Image_9_Roughness_Edit</t>
  </si>
  <si>
    <t>20x_Test_Day28_AR_2_3D Image_Pit_Face2_Roughness_Edit</t>
  </si>
  <si>
    <t>20x_Test_Day28_AR_2_3D_Image_12_Roughness_Edit</t>
  </si>
  <si>
    <t>20x_Test_Day28_AR_2_3D_Image_3_Roughness_Edit</t>
  </si>
  <si>
    <t>20x_Test_Day28_AR_2_3D_Image_6_Roughness_Edit</t>
  </si>
  <si>
    <t>20x_Test_Day28_AR_2_3D_Image_9_Roughness_Edit</t>
  </si>
  <si>
    <t>20x_Test_Day28_AR_3_3D Image_Pit_Roughness_Edit</t>
  </si>
  <si>
    <t>20x_Test_Day28_AR_3_3D_Image_12_Roughness_Edit</t>
  </si>
  <si>
    <t>20x_Test_Day28_AR_3_3D_Image_3_Roughness_Edit</t>
  </si>
  <si>
    <t>20x_Test_Day28_AR_3_3D_Image_6_Roughness_Edit</t>
  </si>
  <si>
    <t>20x_Test_Day28_AR_3_3D_Image_9_Roughness_Edit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</si>
</sst>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%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5" xfId="0" applyFill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12" xfId="0" applyBorder="1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0" xfId="0" applyFo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E6CC-D677-4AC6-A035-4DF336C672F1}">
  <dimension ref="A1:Q59"/>
  <sheetViews>
    <sheetView topLeftCell="A12" zoomScaleNormal="100" workbookViewId="0">
      <selection activeCell="H48" sqref="H48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28" t="s">
        <v>17</v>
      </c>
      <c r="B2" s="7">
        <v>1</v>
      </c>
      <c r="C2">
        <v>18</v>
      </c>
      <c r="D2">
        <f>1575*1223</f>
        <v>1926225</v>
      </c>
      <c r="E2">
        <f>696.9*541.15</f>
        <v>377127.435</v>
      </c>
      <c r="F2">
        <f>E2/1000000</f>
        <v>0.37712743500000001</v>
      </c>
      <c r="G2">
        <v>25685.058000000001</v>
      </c>
      <c r="H2">
        <v>1426.9480000000001</v>
      </c>
      <c r="I2">
        <f>H2/1000000</f>
        <v>1.4269480000000001E-3</v>
      </c>
      <c r="J2">
        <v>6.8109999999999999</v>
      </c>
      <c r="K2">
        <f>C2/F2</f>
        <v>47.729224472889385</v>
      </c>
      <c r="L2" s="5" t="s">
        <v>18</v>
      </c>
      <c r="O2">
        <v>51.218000000000004</v>
      </c>
      <c r="P2">
        <f>O2/1000</f>
        <v>5.1218000000000007E-2</v>
      </c>
      <c r="Q2">
        <f>(P2*365)/28</f>
        <v>0.6676632142857144</v>
      </c>
    </row>
    <row r="3" spans="1:17" ht="15.75" thickBot="1" x14ac:dyDescent="0.3">
      <c r="A3" s="29"/>
      <c r="B3" s="7">
        <v>2</v>
      </c>
      <c r="C3">
        <v>10</v>
      </c>
      <c r="D3">
        <f>1576*1227</f>
        <v>1933752</v>
      </c>
      <c r="E3">
        <f>697.35*542.92</f>
        <v>378605.26199999999</v>
      </c>
      <c r="F3">
        <f t="shared" ref="F3:F6" si="0">E3/1000000</f>
        <v>0.378605262</v>
      </c>
      <c r="G3">
        <v>12772.927</v>
      </c>
      <c r="H3">
        <v>1277.2929999999999</v>
      </c>
      <c r="I3">
        <f t="shared" ref="I3:I6" si="1">H3/1000000</f>
        <v>1.2772929999999999E-3</v>
      </c>
      <c r="J3">
        <v>3.3740000000000001</v>
      </c>
      <c r="K3">
        <f>C3/F3</f>
        <v>26.412733798718307</v>
      </c>
      <c r="L3" s="5">
        <v>12</v>
      </c>
      <c r="O3">
        <v>54.25</v>
      </c>
      <c r="P3">
        <f t="shared" ref="P3:P6" si="2">O3/1000</f>
        <v>5.425E-2</v>
      </c>
      <c r="Q3">
        <f t="shared" ref="Q3:Q6" si="3">(P3*365)/28</f>
        <v>0.70718749999999997</v>
      </c>
    </row>
    <row r="4" spans="1:17" ht="15.75" thickBot="1" x14ac:dyDescent="0.3">
      <c r="A4" s="29"/>
      <c r="B4" s="7">
        <v>3</v>
      </c>
      <c r="C4">
        <v>2</v>
      </c>
      <c r="D4">
        <f>1563*1225</f>
        <v>1914675</v>
      </c>
      <c r="E4">
        <f>691.59*542.04</f>
        <v>374869.4436</v>
      </c>
      <c r="F4">
        <f t="shared" si="0"/>
        <v>0.37486944360000002</v>
      </c>
      <c r="G4">
        <v>2007.4010000000001</v>
      </c>
      <c r="H4">
        <v>1003.7</v>
      </c>
      <c r="I4">
        <f t="shared" si="1"/>
        <v>1.0036999999999999E-3</v>
      </c>
      <c r="J4">
        <v>0.53500000000000003</v>
      </c>
      <c r="K4">
        <f>C4/F4</f>
        <v>5.335190782138211</v>
      </c>
      <c r="L4" s="5">
        <v>3</v>
      </c>
      <c r="O4">
        <v>40.531999999999996</v>
      </c>
      <c r="P4">
        <f t="shared" si="2"/>
        <v>4.0531999999999999E-2</v>
      </c>
      <c r="Q4">
        <f t="shared" si="3"/>
        <v>0.52836357142857138</v>
      </c>
    </row>
    <row r="5" spans="1:17" ht="15.75" thickBot="1" x14ac:dyDescent="0.3">
      <c r="A5" s="29"/>
      <c r="B5" s="7">
        <v>4</v>
      </c>
      <c r="C5">
        <v>2</v>
      </c>
      <c r="D5">
        <f>1571*1223</f>
        <v>1921333</v>
      </c>
      <c r="E5">
        <f>695.13*541.15</f>
        <v>376169.59949999995</v>
      </c>
      <c r="F5">
        <f t="shared" si="0"/>
        <v>0.37616959949999995</v>
      </c>
      <c r="G5">
        <v>3617.355</v>
      </c>
      <c r="H5">
        <v>1808.6769999999999</v>
      </c>
      <c r="I5">
        <f t="shared" si="1"/>
        <v>1.8086769999999999E-3</v>
      </c>
      <c r="J5">
        <v>0.96199999999999997</v>
      </c>
      <c r="K5">
        <f>C5/F5</f>
        <v>5.3167507492853643</v>
      </c>
      <c r="L5" s="5">
        <v>6</v>
      </c>
      <c r="O5">
        <v>36.143000000000001</v>
      </c>
      <c r="P5">
        <f t="shared" si="2"/>
        <v>3.6143000000000002E-2</v>
      </c>
      <c r="Q5">
        <f t="shared" si="3"/>
        <v>0.47114982142857142</v>
      </c>
    </row>
    <row r="6" spans="1:17" ht="15.75" thickBot="1" x14ac:dyDescent="0.3">
      <c r="A6" s="30"/>
      <c r="B6" s="7">
        <v>5</v>
      </c>
      <c r="C6">
        <v>6</v>
      </c>
      <c r="D6">
        <f>1567*1183</f>
        <v>1853761</v>
      </c>
      <c r="E6">
        <f>693.36*523.45</f>
        <v>362939.29200000002</v>
      </c>
      <c r="F6">
        <f t="shared" si="0"/>
        <v>0.36293929200000002</v>
      </c>
      <c r="G6">
        <v>8313.4940000000006</v>
      </c>
      <c r="H6">
        <v>1385.5820000000001</v>
      </c>
      <c r="I6">
        <f t="shared" si="1"/>
        <v>1.385582E-3</v>
      </c>
      <c r="J6">
        <v>2.2909999999999999</v>
      </c>
      <c r="K6">
        <f>C6/F6</f>
        <v>16.531690374267882</v>
      </c>
      <c r="L6" s="5">
        <v>9</v>
      </c>
      <c r="O6">
        <v>52.606999999999999</v>
      </c>
      <c r="P6">
        <f t="shared" si="2"/>
        <v>5.2607000000000001E-2</v>
      </c>
      <c r="Q6">
        <f t="shared" si="3"/>
        <v>0.68576982142857135</v>
      </c>
    </row>
    <row r="7" spans="1:17" ht="15.75" thickBot="1" x14ac:dyDescent="0.3">
      <c r="A7" s="7" t="s">
        <v>19</v>
      </c>
      <c r="B7" s="4"/>
      <c r="C7" s="6">
        <f>AVERAGE(C2:C6)</f>
        <v>7.6</v>
      </c>
      <c r="D7" s="4">
        <f t="shared" ref="D7:H7" si="4">AVERAGE(D2:D6)</f>
        <v>1909949.2</v>
      </c>
      <c r="E7" s="4">
        <f t="shared" si="4"/>
        <v>373942.20642</v>
      </c>
      <c r="F7" s="4">
        <f>AVERAGE(F2:F6)</f>
        <v>0.37394220642000003</v>
      </c>
      <c r="G7" s="4">
        <f t="shared" si="4"/>
        <v>10479.246999999999</v>
      </c>
      <c r="H7" s="4">
        <f t="shared" si="4"/>
        <v>1380.44</v>
      </c>
      <c r="I7" s="4">
        <f>AVERAGE(I2:I6)</f>
        <v>1.3804399999999999E-3</v>
      </c>
      <c r="J7" s="4">
        <f>AVERAGE(J2:J6)</f>
        <v>2.7946</v>
      </c>
      <c r="K7" s="4">
        <f>AVERAGE(K2:K6)</f>
        <v>20.265118035459828</v>
      </c>
      <c r="M7" s="4" t="e">
        <f t="shared" ref="M7" si="5">AVERAGE(M2:M6)</f>
        <v>#DIV/0!</v>
      </c>
      <c r="N7" s="4" t="e">
        <f t="shared" ref="N7" si="6">AVERAGE(N2:N6)</f>
        <v>#DIV/0!</v>
      </c>
      <c r="O7" s="4">
        <f t="shared" ref="O7" si="7">AVERAGE(O2:O6)</f>
        <v>46.95</v>
      </c>
      <c r="P7" s="4">
        <f t="shared" ref="P7" si="8">AVERAGE(P2:P6)</f>
        <v>4.6950000000000006E-2</v>
      </c>
      <c r="Q7" s="4">
        <f t="shared" ref="Q7" si="9">AVERAGE(Q2:Q6)</f>
        <v>0.6120267857142857</v>
      </c>
    </row>
    <row r="8" spans="1:17" ht="15.75" thickBot="1" x14ac:dyDescent="0.3"/>
    <row r="9" spans="1:17" ht="15.75" thickBot="1" x14ac:dyDescent="0.3">
      <c r="A9" s="7" t="s">
        <v>0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28" t="s">
        <v>20</v>
      </c>
      <c r="B10" s="7">
        <v>1</v>
      </c>
      <c r="C10">
        <v>5</v>
      </c>
      <c r="D10">
        <f>1561*1227</f>
        <v>1915347</v>
      </c>
      <c r="E10">
        <f>690.71*542.92</f>
        <v>375000.2732</v>
      </c>
      <c r="F10">
        <f>E10/1000000</f>
        <v>0.37500027320000001</v>
      </c>
      <c r="G10">
        <v>13022.75</v>
      </c>
      <c r="H10">
        <v>2604.5500000000002</v>
      </c>
      <c r="I10">
        <f>H10/1000000</f>
        <v>2.6045500000000002E-3</v>
      </c>
      <c r="J10">
        <v>3.4729999999999999</v>
      </c>
      <c r="K10">
        <f>C10/F10</f>
        <v>13.333323619562632</v>
      </c>
      <c r="O10">
        <v>40.795000000000002</v>
      </c>
      <c r="P10">
        <f>O10/1000</f>
        <v>4.0795000000000005E-2</v>
      </c>
      <c r="Q10">
        <f>(P10*365)/28</f>
        <v>0.53179196428571429</v>
      </c>
    </row>
    <row r="11" spans="1:17" ht="15.75" thickBot="1" x14ac:dyDescent="0.3">
      <c r="A11" s="29"/>
      <c r="B11" s="7">
        <v>2</v>
      </c>
      <c r="C11">
        <v>3</v>
      </c>
      <c r="D11">
        <f>1592*1188</f>
        <v>1891296</v>
      </c>
      <c r="E11">
        <f>704.42*525.66</f>
        <v>370285.41719999997</v>
      </c>
      <c r="F11">
        <f t="shared" ref="F11:F14" si="10">E11/1000000</f>
        <v>0.37028541719999997</v>
      </c>
      <c r="G11">
        <v>6240.8959999999997</v>
      </c>
      <c r="H11">
        <v>2080.299</v>
      </c>
      <c r="I11">
        <f t="shared" ref="I11:I14" si="11">H11/1000000</f>
        <v>2.0802989999999999E-3</v>
      </c>
      <c r="J11">
        <v>1.6850000000000001</v>
      </c>
      <c r="K11">
        <f>C11/F11</f>
        <v>8.1018583520928367</v>
      </c>
      <c r="O11">
        <v>48.584000000000003</v>
      </c>
      <c r="P11">
        <f t="shared" ref="P11:P14" si="12">O11/1000</f>
        <v>4.8584000000000002E-2</v>
      </c>
      <c r="Q11">
        <f t="shared" ref="Q11:Q14" si="13">(P11*365)/28</f>
        <v>0.63332714285714287</v>
      </c>
    </row>
    <row r="12" spans="1:17" ht="15.75" thickBot="1" x14ac:dyDescent="0.3">
      <c r="A12" s="29"/>
      <c r="B12" s="7">
        <v>3</v>
      </c>
      <c r="C12">
        <v>2</v>
      </c>
      <c r="D12">
        <f>1587*1221</f>
        <v>1937727</v>
      </c>
      <c r="E12">
        <f>702.21*540.27</f>
        <v>379382.99670000002</v>
      </c>
      <c r="F12">
        <f t="shared" si="10"/>
        <v>0.37938299670000003</v>
      </c>
      <c r="G12">
        <v>3192.1060000000002</v>
      </c>
      <c r="H12">
        <v>1596.0530000000001</v>
      </c>
      <c r="I12">
        <f t="shared" si="11"/>
        <v>1.5960530000000001E-3</v>
      </c>
      <c r="J12">
        <v>0.84099999999999997</v>
      </c>
      <c r="K12">
        <f>C12/F12</f>
        <v>5.271717545057812</v>
      </c>
      <c r="O12">
        <v>30.265999999999998</v>
      </c>
      <c r="P12">
        <f t="shared" si="12"/>
        <v>3.0265999999999998E-2</v>
      </c>
      <c r="Q12">
        <f t="shared" si="13"/>
        <v>0.39453892857142853</v>
      </c>
    </row>
    <row r="13" spans="1:17" ht="15.75" thickBot="1" x14ac:dyDescent="0.3">
      <c r="A13" s="29"/>
      <c r="B13" s="7">
        <v>4</v>
      </c>
      <c r="C13">
        <v>1</v>
      </c>
      <c r="D13">
        <f>1568*1209</f>
        <v>1895712</v>
      </c>
      <c r="E13">
        <f>693.81*534.96</f>
        <v>371160.59759999998</v>
      </c>
      <c r="F13">
        <f t="shared" si="10"/>
        <v>0.37116059759999998</v>
      </c>
      <c r="G13">
        <v>1741.7180000000001</v>
      </c>
      <c r="H13">
        <v>1741.7180000000001</v>
      </c>
      <c r="I13">
        <f t="shared" si="11"/>
        <v>1.7417180000000002E-3</v>
      </c>
      <c r="J13">
        <v>0.46899999999999997</v>
      </c>
      <c r="K13">
        <f>C13/F13</f>
        <v>2.6942515085550669</v>
      </c>
      <c r="O13">
        <v>41.494999999999997</v>
      </c>
      <c r="P13">
        <f t="shared" si="12"/>
        <v>4.1494999999999997E-2</v>
      </c>
      <c r="Q13">
        <f t="shared" si="13"/>
        <v>0.54091696428571423</v>
      </c>
    </row>
    <row r="14" spans="1:17" ht="15.75" thickBot="1" x14ac:dyDescent="0.3">
      <c r="A14" s="30"/>
      <c r="B14" s="7">
        <v>5</v>
      </c>
      <c r="C14">
        <v>9</v>
      </c>
      <c r="D14">
        <f>1568*1169</f>
        <v>1832992</v>
      </c>
      <c r="E14">
        <f>693.81*517.26</f>
        <v>358880.16059999994</v>
      </c>
      <c r="F14">
        <f t="shared" si="10"/>
        <v>0.35888016059999994</v>
      </c>
      <c r="G14">
        <v>12033.44</v>
      </c>
      <c r="H14">
        <v>1337.049</v>
      </c>
      <c r="I14">
        <f t="shared" si="11"/>
        <v>1.3370489999999999E-3</v>
      </c>
      <c r="J14">
        <v>3.3530000000000002</v>
      </c>
      <c r="K14">
        <f>C14/F14</f>
        <v>25.078009285754877</v>
      </c>
      <c r="O14">
        <v>63.56</v>
      </c>
      <c r="P14">
        <f t="shared" si="12"/>
        <v>6.3560000000000005E-2</v>
      </c>
      <c r="Q14">
        <f t="shared" si="13"/>
        <v>0.82855000000000001</v>
      </c>
    </row>
    <row r="15" spans="1:17" ht="15.75" thickBot="1" x14ac:dyDescent="0.3">
      <c r="A15" s="7" t="s">
        <v>19</v>
      </c>
      <c r="B15" s="4"/>
      <c r="C15" s="6">
        <f>AVERAGE(C10:C14)</f>
        <v>4</v>
      </c>
      <c r="D15" s="4">
        <f t="shared" ref="D15" si="14">AVERAGE(D10:D14)</f>
        <v>1894614.8</v>
      </c>
      <c r="E15" s="4">
        <f t="shared" ref="E15" si="15">AVERAGE(E10:E14)</f>
        <v>370941.88905999996</v>
      </c>
      <c r="F15" s="4">
        <f>AVERAGE(F10:F14)</f>
        <v>0.37094188906000003</v>
      </c>
      <c r="G15" s="4">
        <f t="shared" ref="G15" si="16">AVERAGE(G10:G14)</f>
        <v>7246.1820000000007</v>
      </c>
      <c r="H15" s="4">
        <f t="shared" ref="H15" si="17">AVERAGE(H10:H14)</f>
        <v>1871.9338</v>
      </c>
      <c r="I15" s="4">
        <f>AVERAGE(I10:I14)</f>
        <v>1.8719337999999999E-3</v>
      </c>
      <c r="J15" s="4">
        <f>AVERAGE(J10:J14)</f>
        <v>1.9641999999999999</v>
      </c>
      <c r="K15" s="4">
        <f>AVERAGE(K10:K14)</f>
        <v>10.895832062204644</v>
      </c>
      <c r="M15" s="4" t="e">
        <f t="shared" ref="M15" si="18">AVERAGE(M10:M14)</f>
        <v>#DIV/0!</v>
      </c>
      <c r="N15" s="4" t="e">
        <f t="shared" ref="N15" si="19">AVERAGE(N10:N14)</f>
        <v>#DIV/0!</v>
      </c>
      <c r="O15" s="4">
        <f t="shared" ref="O15" si="20">AVERAGE(O10:O14)</f>
        <v>44.940000000000005</v>
      </c>
      <c r="P15" s="4">
        <f t="shared" ref="P15" si="21">AVERAGE(P10:P14)</f>
        <v>4.4940000000000001E-2</v>
      </c>
      <c r="Q15" s="4">
        <f t="shared" ref="Q15" si="22">AVERAGE(Q10:Q14)</f>
        <v>0.58582499999999993</v>
      </c>
    </row>
    <row r="16" spans="1:17" ht="15.75" thickBot="1" x14ac:dyDescent="0.3"/>
    <row r="17" spans="1:17" ht="15.75" thickBot="1" x14ac:dyDescent="0.3">
      <c r="A17" s="7" t="s">
        <v>0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28" t="s">
        <v>21</v>
      </c>
      <c r="B18" s="7">
        <v>1</v>
      </c>
      <c r="C18">
        <v>10</v>
      </c>
      <c r="D18">
        <f>1612*1216</f>
        <v>1960192</v>
      </c>
      <c r="E18">
        <f>713.27*538.05</f>
        <v>383774.92349999998</v>
      </c>
      <c r="F18">
        <f>E18/1000000</f>
        <v>0.38377492349999998</v>
      </c>
      <c r="G18">
        <v>33843.879000000001</v>
      </c>
      <c r="H18">
        <v>3384.3879999999999</v>
      </c>
      <c r="I18">
        <f>H18/1000000</f>
        <v>3.3843879999999999E-3</v>
      </c>
      <c r="J18">
        <v>8.8190000000000008</v>
      </c>
      <c r="K18">
        <f>C18/F18</f>
        <v>26.056939595741984</v>
      </c>
      <c r="O18">
        <v>50.356000000000002</v>
      </c>
      <c r="P18">
        <f>O18/1000</f>
        <v>5.0356000000000005E-2</v>
      </c>
      <c r="Q18">
        <f>(P18*365)/28</f>
        <v>0.65642642857142863</v>
      </c>
    </row>
    <row r="19" spans="1:17" ht="15.75" thickBot="1" x14ac:dyDescent="0.3">
      <c r="A19" s="29"/>
      <c r="B19" s="7">
        <v>2</v>
      </c>
      <c r="C19">
        <v>3</v>
      </c>
      <c r="D19">
        <f>1587*1226</f>
        <v>1945662</v>
      </c>
      <c r="E19">
        <f>702.21*542.48</f>
        <v>380934.88080000004</v>
      </c>
      <c r="F19">
        <f t="shared" ref="F19:F22" si="23">E19/1000000</f>
        <v>0.38093488080000004</v>
      </c>
      <c r="G19">
        <v>7350.027</v>
      </c>
      <c r="H19">
        <v>2450.009</v>
      </c>
      <c r="I19">
        <f t="shared" ref="I19:I22" si="24">H19/1000000</f>
        <v>2.450009E-3</v>
      </c>
      <c r="J19">
        <v>1.929</v>
      </c>
      <c r="K19">
        <f>C19/F19</f>
        <v>7.8753617775818014</v>
      </c>
      <c r="O19">
        <v>36.956000000000003</v>
      </c>
      <c r="P19">
        <f t="shared" ref="P19:P22" si="25">O19/1000</f>
        <v>3.6956000000000003E-2</v>
      </c>
      <c r="Q19">
        <f t="shared" ref="Q19:Q22" si="26">(P19*365)/28</f>
        <v>0.48174785714285717</v>
      </c>
    </row>
    <row r="20" spans="1:17" ht="15.75" thickBot="1" x14ac:dyDescent="0.3">
      <c r="A20" s="29"/>
      <c r="B20" s="7">
        <v>3</v>
      </c>
      <c r="C20">
        <v>11</v>
      </c>
      <c r="D20">
        <f>1570*1231</f>
        <v>1932670</v>
      </c>
      <c r="E20">
        <f>694.69*544.69</f>
        <v>378390.69610000006</v>
      </c>
      <c r="F20">
        <f t="shared" si="23"/>
        <v>0.37839069610000003</v>
      </c>
      <c r="G20">
        <v>20647.858</v>
      </c>
      <c r="H20">
        <v>1877.078</v>
      </c>
      <c r="I20">
        <f t="shared" si="24"/>
        <v>1.8770779999999999E-3</v>
      </c>
      <c r="J20">
        <v>5.4569999999999999</v>
      </c>
      <c r="K20">
        <f>C20/F20</f>
        <v>29.070482211573591</v>
      </c>
      <c r="O20">
        <v>38.165999999999997</v>
      </c>
      <c r="P20">
        <f t="shared" si="25"/>
        <v>3.8165999999999999E-2</v>
      </c>
      <c r="Q20">
        <f t="shared" si="26"/>
        <v>0.49752107142857138</v>
      </c>
    </row>
    <row r="21" spans="1:17" ht="15.75" thickBot="1" x14ac:dyDescent="0.3">
      <c r="A21" s="29"/>
      <c r="B21" s="7">
        <v>4</v>
      </c>
      <c r="C21">
        <v>4</v>
      </c>
      <c r="D21">
        <f>1593*1231</f>
        <v>1960983</v>
      </c>
      <c r="E21">
        <f>704.87*544.69</f>
        <v>383935.64030000003</v>
      </c>
      <c r="F21">
        <f t="shared" si="23"/>
        <v>0.38393564030000005</v>
      </c>
      <c r="G21">
        <v>11683.766</v>
      </c>
      <c r="H21">
        <v>2920.9409999999998</v>
      </c>
      <c r="I21">
        <f t="shared" si="24"/>
        <v>2.9209409999999998E-3</v>
      </c>
      <c r="J21">
        <v>3.0430000000000001</v>
      </c>
      <c r="K21">
        <f>C21/F21</f>
        <v>10.418412827927295</v>
      </c>
      <c r="O21">
        <v>51.914999999999999</v>
      </c>
      <c r="P21">
        <f t="shared" si="25"/>
        <v>5.1914999999999996E-2</v>
      </c>
      <c r="Q21">
        <f t="shared" si="26"/>
        <v>0.67674910714285708</v>
      </c>
    </row>
    <row r="22" spans="1:17" ht="15.75" thickBot="1" x14ac:dyDescent="0.3">
      <c r="A22" s="30"/>
      <c r="B22" s="7">
        <v>5</v>
      </c>
      <c r="C22">
        <v>2</v>
      </c>
      <c r="D22">
        <f>1566*1198</f>
        <v>1876068</v>
      </c>
      <c r="E22">
        <f>692.92*530.09</f>
        <v>367309.96279999998</v>
      </c>
      <c r="F22">
        <f t="shared" si="23"/>
        <v>0.3673099628</v>
      </c>
      <c r="G22">
        <v>4391.8869999999997</v>
      </c>
      <c r="H22">
        <v>2195.9430000000002</v>
      </c>
      <c r="I22">
        <f t="shared" si="24"/>
        <v>2.1959430000000001E-3</v>
      </c>
      <c r="J22">
        <v>1.196</v>
      </c>
      <c r="K22">
        <f>C22/F22</f>
        <v>5.4449925200885403</v>
      </c>
      <c r="O22">
        <v>62.728000000000002</v>
      </c>
      <c r="P22">
        <f t="shared" si="25"/>
        <v>6.2728000000000006E-2</v>
      </c>
      <c r="Q22">
        <f t="shared" si="26"/>
        <v>0.81770428571428577</v>
      </c>
    </row>
    <row r="23" spans="1:17" ht="15.75" thickBot="1" x14ac:dyDescent="0.3">
      <c r="A23" s="7" t="s">
        <v>19</v>
      </c>
      <c r="B23" s="4"/>
      <c r="C23" s="6">
        <f>AVERAGE(C18:C22)</f>
        <v>6</v>
      </c>
      <c r="D23" s="4">
        <f t="shared" ref="D23" si="27">AVERAGE(D18:D22)</f>
        <v>1935115</v>
      </c>
      <c r="E23" s="4">
        <f t="shared" ref="E23" si="28">AVERAGE(E18:E22)</f>
        <v>378869.22070000006</v>
      </c>
      <c r="F23" s="4">
        <f>AVERAGE(F18:F22)</f>
        <v>0.37886922070000006</v>
      </c>
      <c r="G23" s="4">
        <f t="shared" ref="G23" si="29">AVERAGE(G18:G22)</f>
        <v>15583.483400000001</v>
      </c>
      <c r="H23" s="4">
        <f t="shared" ref="H23" si="30">AVERAGE(H18:H22)</f>
        <v>2565.6718000000001</v>
      </c>
      <c r="I23" s="4">
        <f>AVERAGE(I18:I22)</f>
        <v>2.5656717999999997E-3</v>
      </c>
      <c r="J23" s="4">
        <f>AVERAGE(J18:J22)</f>
        <v>4.0888000000000009</v>
      </c>
      <c r="K23" s="4">
        <f>AVERAGE(K18:K22)</f>
        <v>15.773237786582644</v>
      </c>
      <c r="M23" s="4" t="e">
        <f t="shared" ref="M23" si="31">AVERAGE(M18:M22)</f>
        <v>#DIV/0!</v>
      </c>
      <c r="N23" s="4" t="e">
        <f t="shared" ref="N23" si="32">AVERAGE(N18:N22)</f>
        <v>#DIV/0!</v>
      </c>
      <c r="O23" s="4">
        <f t="shared" ref="O23" si="33">AVERAGE(O18:O22)</f>
        <v>48.0242</v>
      </c>
      <c r="P23" s="4">
        <f t="shared" ref="P23" si="34">AVERAGE(P18:P22)</f>
        <v>4.8024200000000003E-2</v>
      </c>
      <c r="Q23" s="4">
        <f t="shared" ref="Q23" si="35">AVERAGE(Q18:Q22)</f>
        <v>0.62602975000000005</v>
      </c>
    </row>
    <row r="24" spans="1:17" ht="15.75" thickBot="1" x14ac:dyDescent="0.3">
      <c r="H24">
        <f>AVERAGE(H2:H6,H10:H14,H18:H22)</f>
        <v>1939.3485333333331</v>
      </c>
      <c r="O24">
        <f>AVERAGE(O2:O6,O10:O14,O18:O22)</f>
        <v>46.638066666666667</v>
      </c>
    </row>
    <row r="25" spans="1:17" ht="15.75" thickBot="1" x14ac:dyDescent="0.3">
      <c r="A25" s="7" t="s">
        <v>0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28" t="s">
        <v>22</v>
      </c>
      <c r="B26" s="7">
        <v>1</v>
      </c>
      <c r="C26">
        <v>13</v>
      </c>
      <c r="D26">
        <f>1460*1189</f>
        <v>1735940</v>
      </c>
      <c r="E26">
        <f>646.02*526.11</f>
        <v>339877.5822</v>
      </c>
      <c r="F26">
        <f>E26/1000000</f>
        <v>0.33987758220000003</v>
      </c>
      <c r="G26">
        <v>36510.298000000003</v>
      </c>
      <c r="H26">
        <v>2808.4839999999999</v>
      </c>
      <c r="I26">
        <f>H26/1000000</f>
        <v>2.808484E-3</v>
      </c>
      <c r="J26">
        <v>10.742000000000001</v>
      </c>
      <c r="K26">
        <f>C26/F26</f>
        <v>38.24906578378031</v>
      </c>
      <c r="O26">
        <v>49.064</v>
      </c>
      <c r="P26">
        <f>O26/1000</f>
        <v>4.9064000000000003E-2</v>
      </c>
      <c r="Q26">
        <f>(P26*365)/28</f>
        <v>0.63958428571428583</v>
      </c>
    </row>
    <row r="27" spans="1:17" ht="15.75" thickBot="1" x14ac:dyDescent="0.3">
      <c r="A27" s="29"/>
      <c r="B27" s="7">
        <v>2</v>
      </c>
      <c r="C27">
        <v>0</v>
      </c>
      <c r="D27">
        <f>1584*1224</f>
        <v>1938816</v>
      </c>
      <c r="E27">
        <f>700.88*541.59</f>
        <v>379589.5992</v>
      </c>
      <c r="F27">
        <f t="shared" ref="F27:F30" si="36">E27/1000000</f>
        <v>0.37958959920000002</v>
      </c>
      <c r="G27">
        <v>0</v>
      </c>
      <c r="H27">
        <v>0</v>
      </c>
      <c r="I27">
        <f t="shared" ref="I27:I30" si="37">H27/1000000</f>
        <v>0</v>
      </c>
      <c r="J27">
        <v>0</v>
      </c>
      <c r="K27">
        <f>C27/F27</f>
        <v>0</v>
      </c>
      <c r="O27">
        <v>34.119</v>
      </c>
      <c r="P27">
        <f t="shared" ref="P27:P30" si="38">O27/1000</f>
        <v>3.4118999999999997E-2</v>
      </c>
      <c r="Q27">
        <f t="shared" ref="Q27:Q30" si="39">(P27*365)/28</f>
        <v>0.44476553571428568</v>
      </c>
    </row>
    <row r="28" spans="1:17" ht="15.75" thickBot="1" x14ac:dyDescent="0.3">
      <c r="A28" s="29"/>
      <c r="B28" s="7">
        <v>3</v>
      </c>
      <c r="C28">
        <v>2</v>
      </c>
      <c r="D28">
        <f>1526*1197</f>
        <v>1826622</v>
      </c>
      <c r="E28">
        <f>691.15*529.65</f>
        <v>366067.59749999997</v>
      </c>
      <c r="F28">
        <f t="shared" si="36"/>
        <v>0.36606759749999995</v>
      </c>
      <c r="G28">
        <v>1615.24</v>
      </c>
      <c r="H28">
        <v>807.62</v>
      </c>
      <c r="I28">
        <f t="shared" si="37"/>
        <v>8.0762E-4</v>
      </c>
      <c r="J28">
        <v>0.441</v>
      </c>
      <c r="K28">
        <f>C28/F28</f>
        <v>5.463471811377679</v>
      </c>
      <c r="O28">
        <v>27.748000000000001</v>
      </c>
      <c r="P28">
        <f t="shared" si="38"/>
        <v>2.7748000000000002E-2</v>
      </c>
      <c r="Q28">
        <f t="shared" si="39"/>
        <v>0.36171500000000006</v>
      </c>
    </row>
    <row r="29" spans="1:17" ht="15.75" thickBot="1" x14ac:dyDescent="0.3">
      <c r="A29" s="29"/>
      <c r="B29" s="7">
        <v>4</v>
      </c>
      <c r="C29">
        <v>1</v>
      </c>
      <c r="D29">
        <f>1571*1228</f>
        <v>1929188</v>
      </c>
      <c r="E29">
        <f>695.13*543.36</f>
        <v>377705.83679999999</v>
      </c>
      <c r="F29">
        <f t="shared" si="36"/>
        <v>0.37770583679999997</v>
      </c>
      <c r="G29">
        <v>1477.798</v>
      </c>
      <c r="H29">
        <v>1477.798</v>
      </c>
      <c r="I29">
        <f t="shared" si="37"/>
        <v>1.477798E-3</v>
      </c>
      <c r="J29">
        <v>0.39100000000000001</v>
      </c>
      <c r="K29">
        <f>C29/F29</f>
        <v>2.647563004247437</v>
      </c>
      <c r="O29">
        <v>24.637</v>
      </c>
      <c r="P29">
        <f t="shared" si="38"/>
        <v>2.4636999999999999E-2</v>
      </c>
      <c r="Q29">
        <f t="shared" si="39"/>
        <v>0.32116089285714283</v>
      </c>
    </row>
    <row r="30" spans="1:17" ht="15.75" thickBot="1" x14ac:dyDescent="0.3">
      <c r="A30" s="30"/>
      <c r="B30" s="7">
        <v>5</v>
      </c>
      <c r="C30">
        <v>3</v>
      </c>
      <c r="D30">
        <f>1594*1221</f>
        <v>1946274</v>
      </c>
      <c r="E30">
        <f>705.31*540.27</f>
        <v>381057.83369999996</v>
      </c>
      <c r="F30">
        <f t="shared" si="36"/>
        <v>0.38105783369999996</v>
      </c>
      <c r="G30">
        <v>2857.1149999999998</v>
      </c>
      <c r="H30">
        <v>952.37199999999996</v>
      </c>
      <c r="I30">
        <f t="shared" si="37"/>
        <v>9.5237199999999994E-4</v>
      </c>
      <c r="J30">
        <v>0.75</v>
      </c>
      <c r="K30">
        <f>C30/F30</f>
        <v>7.8728206972431556</v>
      </c>
      <c r="O30">
        <v>22.5</v>
      </c>
      <c r="P30">
        <f t="shared" si="38"/>
        <v>2.2499999999999999E-2</v>
      </c>
      <c r="Q30">
        <f t="shared" si="39"/>
        <v>0.29330357142857144</v>
      </c>
    </row>
    <row r="31" spans="1:17" ht="15.75" thickBot="1" x14ac:dyDescent="0.3">
      <c r="A31" s="7" t="s">
        <v>19</v>
      </c>
      <c r="B31" s="4"/>
      <c r="C31" s="6">
        <f>AVERAGE(C26:C30)</f>
        <v>3.8</v>
      </c>
      <c r="D31" s="4">
        <f t="shared" ref="D31" si="40">AVERAGE(D26:D30)</f>
        <v>1875368</v>
      </c>
      <c r="E31" s="4">
        <f t="shared" ref="E31" si="41">AVERAGE(E26:E30)</f>
        <v>368859.68987999996</v>
      </c>
      <c r="F31" s="4">
        <f>AVERAGE(F26:F30)</f>
        <v>0.36885968987999995</v>
      </c>
      <c r="G31" s="4">
        <f t="shared" ref="G31" si="42">AVERAGE(G26:G30)</f>
        <v>8492.0902000000006</v>
      </c>
      <c r="H31" s="4">
        <f t="shared" ref="H31" si="43">AVERAGE(H26:H30)</f>
        <v>1209.2548000000002</v>
      </c>
      <c r="I31" s="4">
        <f>AVERAGE(I26:I30)</f>
        <v>1.2092547999999999E-3</v>
      </c>
      <c r="J31" s="4">
        <f>AVERAGE(J26:J30)</f>
        <v>2.4648000000000003</v>
      </c>
      <c r="K31" s="4">
        <f>AVERAGE(K26:K30)</f>
        <v>10.846584259329717</v>
      </c>
      <c r="M31" s="4" t="e">
        <f t="shared" ref="M31" si="44">AVERAGE(M26:M30)</f>
        <v>#DIV/0!</v>
      </c>
      <c r="N31" s="4" t="e">
        <f t="shared" ref="N31" si="45">AVERAGE(N26:N30)</f>
        <v>#DIV/0!</v>
      </c>
      <c r="O31" s="4">
        <f t="shared" ref="O31" si="46">AVERAGE(O26:O30)</f>
        <v>31.613599999999998</v>
      </c>
      <c r="P31" s="4">
        <f t="shared" ref="P31" si="47">AVERAGE(P26:P30)</f>
        <v>3.1613599999999999E-2</v>
      </c>
      <c r="Q31" s="4">
        <f t="shared" ref="Q31" si="48">AVERAGE(Q26:Q30)</f>
        <v>0.41210585714285719</v>
      </c>
    </row>
    <row r="32" spans="1:17" ht="15.75" thickBot="1" x14ac:dyDescent="0.3"/>
    <row r="33" spans="1:17" ht="15.75" thickBot="1" x14ac:dyDescent="0.3">
      <c r="A33" s="7" t="s">
        <v>0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28" t="s">
        <v>23</v>
      </c>
      <c r="B34" s="7">
        <v>1</v>
      </c>
      <c r="C34">
        <v>18</v>
      </c>
      <c r="D34">
        <f>1528*1184</f>
        <v>1809152</v>
      </c>
      <c r="E34">
        <f>676.11*523.89</f>
        <v>354207.26789999998</v>
      </c>
      <c r="F34">
        <f>E34/1000000</f>
        <v>0.35420726789999996</v>
      </c>
      <c r="G34">
        <v>25015.076000000001</v>
      </c>
      <c r="H34">
        <v>1389.7260000000001</v>
      </c>
      <c r="I34">
        <f>H34/1000000</f>
        <v>1.3897260000000002E-3</v>
      </c>
      <c r="J34">
        <v>7.0620000000000003</v>
      </c>
      <c r="K34">
        <f>C34/F34</f>
        <v>50.817703732385787</v>
      </c>
      <c r="O34">
        <v>42.920999999999999</v>
      </c>
      <c r="P34">
        <f>O34/1000</f>
        <v>4.2921000000000001E-2</v>
      </c>
      <c r="Q34">
        <f>(P34*365)/28</f>
        <v>0.55950589285714281</v>
      </c>
    </row>
    <row r="35" spans="1:17" ht="15.75" thickBot="1" x14ac:dyDescent="0.3">
      <c r="A35" s="29"/>
      <c r="B35" s="7">
        <v>2</v>
      </c>
      <c r="C35">
        <v>4</v>
      </c>
      <c r="D35">
        <f>1597*1225</f>
        <v>1956325</v>
      </c>
      <c r="E35">
        <f>706.64*542.04</f>
        <v>383027.14559999999</v>
      </c>
      <c r="F35">
        <f t="shared" ref="F35:F38" si="49">E35/1000000</f>
        <v>0.38302714560000001</v>
      </c>
      <c r="G35">
        <v>6865.26</v>
      </c>
      <c r="H35">
        <v>1716.3150000000001</v>
      </c>
      <c r="I35">
        <f t="shared" ref="I35:I38" si="50">H35/1000000</f>
        <v>1.7163150000000002E-3</v>
      </c>
      <c r="J35">
        <v>1.792</v>
      </c>
      <c r="K35">
        <f>C35/F35</f>
        <v>10.443124060395578</v>
      </c>
      <c r="O35">
        <v>48.710999999999999</v>
      </c>
      <c r="P35">
        <f t="shared" ref="P35:P38" si="51">O35/1000</f>
        <v>4.8710999999999997E-2</v>
      </c>
      <c r="Q35">
        <f t="shared" ref="Q35:Q38" si="52">(P35*365)/28</f>
        <v>0.63498267857142854</v>
      </c>
    </row>
    <row r="36" spans="1:17" ht="15.75" thickBot="1" x14ac:dyDescent="0.3">
      <c r="A36" s="29"/>
      <c r="B36" s="7">
        <v>3</v>
      </c>
      <c r="C36">
        <v>6</v>
      </c>
      <c r="D36">
        <f>1610*1220</f>
        <v>1964200</v>
      </c>
      <c r="E36">
        <f>712.39*539.82</f>
        <v>384562.36980000004</v>
      </c>
      <c r="F36">
        <f t="shared" si="49"/>
        <v>0.38456236980000003</v>
      </c>
      <c r="G36">
        <v>10089.474</v>
      </c>
      <c r="H36">
        <v>1681.579</v>
      </c>
      <c r="I36">
        <f t="shared" si="50"/>
        <v>1.6815789999999999E-3</v>
      </c>
      <c r="J36">
        <v>2.6240000000000001</v>
      </c>
      <c r="K36">
        <f>C36/F36</f>
        <v>15.602150577344398</v>
      </c>
      <c r="O36">
        <v>42.423999999999999</v>
      </c>
      <c r="P36">
        <f t="shared" si="51"/>
        <v>4.2423999999999996E-2</v>
      </c>
      <c r="Q36">
        <f t="shared" si="52"/>
        <v>0.55302714285714283</v>
      </c>
    </row>
    <row r="37" spans="1:17" ht="15.75" thickBot="1" x14ac:dyDescent="0.3">
      <c r="A37" s="29"/>
      <c r="B37" s="7">
        <v>4</v>
      </c>
      <c r="C37">
        <v>5</v>
      </c>
      <c r="D37">
        <f>1602*1225</f>
        <v>1962450</v>
      </c>
      <c r="E37">
        <f>708.85*542.04</f>
        <v>384225.054</v>
      </c>
      <c r="F37">
        <f t="shared" si="49"/>
        <v>0.38422505400000001</v>
      </c>
      <c r="G37">
        <v>16027.683999999999</v>
      </c>
      <c r="H37">
        <v>3205.5369999999998</v>
      </c>
      <c r="I37">
        <f t="shared" si="50"/>
        <v>3.2055369999999996E-3</v>
      </c>
      <c r="J37">
        <v>4.1710000000000003</v>
      </c>
      <c r="K37">
        <f>C37/F37</f>
        <v>13.013206577622082</v>
      </c>
      <c r="O37">
        <v>56.850999999999999</v>
      </c>
      <c r="P37">
        <f t="shared" si="51"/>
        <v>5.6850999999999999E-2</v>
      </c>
      <c r="Q37">
        <f t="shared" si="52"/>
        <v>0.74109339285714282</v>
      </c>
    </row>
    <row r="38" spans="1:17" ht="15.75" thickBot="1" x14ac:dyDescent="0.3">
      <c r="A38" s="30"/>
      <c r="B38" s="7">
        <v>5</v>
      </c>
      <c r="C38">
        <v>9</v>
      </c>
      <c r="D38">
        <f>1568*1219</f>
        <v>1911392</v>
      </c>
      <c r="E38">
        <f>693.81*539.38</f>
        <v>374227.23779999994</v>
      </c>
      <c r="F38">
        <f t="shared" si="49"/>
        <v>0.37422723779999995</v>
      </c>
      <c r="G38">
        <v>13941.380999999999</v>
      </c>
      <c r="H38">
        <v>1549.0419999999999</v>
      </c>
      <c r="I38">
        <f t="shared" si="50"/>
        <v>1.5490419999999998E-3</v>
      </c>
      <c r="J38">
        <v>3.7250000000000001</v>
      </c>
      <c r="K38">
        <f>C38/F38</f>
        <v>24.0495589067996</v>
      </c>
      <c r="O38">
        <v>52.122999999999998</v>
      </c>
      <c r="P38">
        <f t="shared" si="51"/>
        <v>5.2122999999999996E-2</v>
      </c>
      <c r="Q38">
        <f t="shared" si="52"/>
        <v>0.67946053571428566</v>
      </c>
    </row>
    <row r="39" spans="1:17" ht="15.75" thickBot="1" x14ac:dyDescent="0.3">
      <c r="A39" s="7" t="s">
        <v>19</v>
      </c>
      <c r="B39" s="4"/>
      <c r="C39" s="6">
        <f>AVERAGE(C34:C38)</f>
        <v>8.4</v>
      </c>
      <c r="D39" s="4">
        <f t="shared" ref="D39" si="53">AVERAGE(D34:D38)</f>
        <v>1920703.8</v>
      </c>
      <c r="E39" s="4">
        <f t="shared" ref="E39" si="54">AVERAGE(E34:E38)</f>
        <v>376049.81501999998</v>
      </c>
      <c r="F39" s="4">
        <f>AVERAGE(F34:F38)</f>
        <v>0.37604981502000001</v>
      </c>
      <c r="G39" s="4">
        <f t="shared" ref="G39" si="55">AVERAGE(G34:G38)</f>
        <v>14387.775</v>
      </c>
      <c r="H39" s="4">
        <f t="shared" ref="H39" si="56">AVERAGE(H34:H38)</f>
        <v>1908.4397999999997</v>
      </c>
      <c r="I39" s="4">
        <f>AVERAGE(I34:I38)</f>
        <v>1.9084398000000003E-3</v>
      </c>
      <c r="J39" s="4">
        <f>AVERAGE(J34:J38)</f>
        <v>3.8748000000000005</v>
      </c>
      <c r="K39" s="4">
        <f>AVERAGE(K34:K38)</f>
        <v>22.78514877090949</v>
      </c>
      <c r="M39" s="4" t="e">
        <f t="shared" ref="M39" si="57">AVERAGE(M34:M38)</f>
        <v>#DIV/0!</v>
      </c>
      <c r="N39" s="4" t="e">
        <f t="shared" ref="N39" si="58">AVERAGE(N34:N38)</f>
        <v>#DIV/0!</v>
      </c>
      <c r="O39" s="4">
        <f t="shared" ref="O39" si="59">AVERAGE(O34:O38)</f>
        <v>48.606000000000002</v>
      </c>
      <c r="P39" s="4">
        <f t="shared" ref="P39" si="60">AVERAGE(P34:P38)</f>
        <v>4.8605999999999996E-2</v>
      </c>
      <c r="Q39" s="4">
        <f t="shared" ref="Q39" si="61">AVERAGE(Q34:Q38)</f>
        <v>0.6336139285714284</v>
      </c>
    </row>
    <row r="40" spans="1:17" ht="15.75" thickBot="1" x14ac:dyDescent="0.3"/>
    <row r="41" spans="1:17" ht="15.75" thickBot="1" x14ac:dyDescent="0.3">
      <c r="A41" s="7" t="s">
        <v>0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28" t="s">
        <v>24</v>
      </c>
      <c r="B42" s="7">
        <v>1</v>
      </c>
      <c r="C42">
        <v>14</v>
      </c>
      <c r="D42">
        <f>1556*1198</f>
        <v>1864088</v>
      </c>
      <c r="E42">
        <f>688.5*530.09</f>
        <v>364966.96500000003</v>
      </c>
      <c r="F42">
        <f>E42/1000000</f>
        <v>0.36496696500000003</v>
      </c>
      <c r="G42">
        <v>20376.106</v>
      </c>
      <c r="H42">
        <v>1455.4359999999999</v>
      </c>
      <c r="I42">
        <f>H42/1000000</f>
        <v>1.4554359999999998E-3</v>
      </c>
      <c r="J42">
        <v>5.5830000000000002</v>
      </c>
      <c r="K42">
        <f>C42/F42</f>
        <v>38.359636193374378</v>
      </c>
      <c r="O42">
        <v>43.012999999999998</v>
      </c>
      <c r="P42">
        <f>O42/1000</f>
        <v>4.3012999999999996E-2</v>
      </c>
      <c r="Q42">
        <f>(P42*365)/28</f>
        <v>0.56070517857142854</v>
      </c>
    </row>
    <row r="43" spans="1:17" ht="15.75" thickBot="1" x14ac:dyDescent="0.3">
      <c r="A43" s="29"/>
      <c r="B43" s="7">
        <v>2</v>
      </c>
      <c r="C43">
        <v>5</v>
      </c>
      <c r="D43">
        <f>1556*1221</f>
        <v>1899876</v>
      </c>
      <c r="E43">
        <f>688.5*540.27</f>
        <v>371975.89499999996</v>
      </c>
      <c r="F43">
        <f t="shared" ref="F43:F46" si="62">E43/1000000</f>
        <v>0.37197589499999995</v>
      </c>
      <c r="G43">
        <v>8115.9449999999997</v>
      </c>
      <c r="H43">
        <v>1623.1890000000001</v>
      </c>
      <c r="I43">
        <f t="shared" ref="I43:I46" si="63">H43/1000000</f>
        <v>1.6231890000000001E-3</v>
      </c>
      <c r="J43">
        <v>2.1819999999999999</v>
      </c>
      <c r="K43">
        <f>C43/F43</f>
        <v>13.441731217556452</v>
      </c>
      <c r="O43">
        <v>43.884999999999998</v>
      </c>
      <c r="P43">
        <f t="shared" ref="P43:P46" si="64">O43/1000</f>
        <v>4.3885E-2</v>
      </c>
      <c r="Q43">
        <f t="shared" ref="Q43:Q46" si="65">(P43*365)/28</f>
        <v>0.57207232142857145</v>
      </c>
    </row>
    <row r="44" spans="1:17" ht="15.75" thickBot="1" x14ac:dyDescent="0.3">
      <c r="A44" s="29"/>
      <c r="B44" s="7">
        <v>3</v>
      </c>
      <c r="C44">
        <v>5</v>
      </c>
      <c r="D44">
        <f>1574*1211</f>
        <v>1906114</v>
      </c>
      <c r="E44">
        <f>696.46*535.84</f>
        <v>373191.12640000007</v>
      </c>
      <c r="F44">
        <f t="shared" si="62"/>
        <v>0.37319112640000007</v>
      </c>
      <c r="G44">
        <v>8820.973</v>
      </c>
      <c r="H44">
        <v>1764.1949999999999</v>
      </c>
      <c r="I44">
        <f t="shared" si="63"/>
        <v>1.7641949999999999E-3</v>
      </c>
      <c r="J44">
        <v>2.3639999999999999</v>
      </c>
      <c r="K44">
        <f>C44/F44</f>
        <v>13.397960579161293</v>
      </c>
      <c r="O44">
        <v>24.922999999999998</v>
      </c>
      <c r="P44">
        <f t="shared" si="64"/>
        <v>2.4922999999999997E-2</v>
      </c>
      <c r="Q44">
        <f t="shared" si="65"/>
        <v>0.32488910714285707</v>
      </c>
    </row>
    <row r="45" spans="1:17" ht="15.75" thickBot="1" x14ac:dyDescent="0.3">
      <c r="A45" s="29"/>
      <c r="B45" s="7">
        <v>4</v>
      </c>
      <c r="C45">
        <v>9</v>
      </c>
      <c r="D45">
        <f>1573*1198</f>
        <v>1884454</v>
      </c>
      <c r="E45">
        <f>696.02*530.09</f>
        <v>368953.24180000002</v>
      </c>
      <c r="F45">
        <f t="shared" si="62"/>
        <v>0.3689532418</v>
      </c>
      <c r="G45">
        <v>13333.268</v>
      </c>
      <c r="H45">
        <v>1481.4739999999999</v>
      </c>
      <c r="I45">
        <f t="shared" si="63"/>
        <v>1.481474E-3</v>
      </c>
      <c r="J45">
        <v>3.6139999999999999</v>
      </c>
      <c r="K45">
        <f>C45/F45</f>
        <v>24.393334928003334</v>
      </c>
      <c r="O45">
        <v>42.387999999999998</v>
      </c>
      <c r="P45">
        <f t="shared" si="64"/>
        <v>4.2387999999999995E-2</v>
      </c>
      <c r="Q45">
        <f t="shared" si="65"/>
        <v>0.5525578571428571</v>
      </c>
    </row>
    <row r="46" spans="1:17" ht="15.75" thickBot="1" x14ac:dyDescent="0.3">
      <c r="A46" s="30"/>
      <c r="B46" s="7">
        <v>5</v>
      </c>
      <c r="C46">
        <v>10</v>
      </c>
      <c r="D46">
        <f>1571*1231</f>
        <v>1933901</v>
      </c>
      <c r="E46">
        <f>695.13*544.69</f>
        <v>378630.35970000003</v>
      </c>
      <c r="F46">
        <f t="shared" si="62"/>
        <v>0.37863035970000003</v>
      </c>
      <c r="G46">
        <v>10800.572</v>
      </c>
      <c r="H46">
        <v>1080.057</v>
      </c>
      <c r="I46">
        <f t="shared" si="63"/>
        <v>1.0800569999999999E-3</v>
      </c>
      <c r="J46">
        <v>2.8530000000000002</v>
      </c>
      <c r="K46">
        <f>C46/F46</f>
        <v>26.410983017640991</v>
      </c>
      <c r="O46">
        <v>36.497999999999998</v>
      </c>
      <c r="P46">
        <f t="shared" si="64"/>
        <v>3.6497999999999996E-2</v>
      </c>
      <c r="Q46">
        <f t="shared" si="65"/>
        <v>0.47577749999999996</v>
      </c>
    </row>
    <row r="47" spans="1:17" ht="15.75" thickBot="1" x14ac:dyDescent="0.3">
      <c r="A47" s="7" t="s">
        <v>19</v>
      </c>
      <c r="B47" s="4"/>
      <c r="C47" s="6">
        <f>AVERAGE(C42:C46)</f>
        <v>8.6</v>
      </c>
      <c r="D47" s="4">
        <f t="shared" ref="D47" si="66">AVERAGE(D42:D46)</f>
        <v>1897686.6</v>
      </c>
      <c r="E47" s="4">
        <f t="shared" ref="E47" si="67">AVERAGE(E42:E46)</f>
        <v>371543.51758000004</v>
      </c>
      <c r="F47" s="4">
        <f>AVERAGE(F42:F46)</f>
        <v>0.37154351758000004</v>
      </c>
      <c r="G47" s="4">
        <f t="shared" ref="G47" si="68">AVERAGE(G42:G46)</f>
        <v>12289.372800000001</v>
      </c>
      <c r="H47" s="4">
        <f t="shared" ref="H47" si="69">AVERAGE(H42:H46)</f>
        <v>1480.8701999999998</v>
      </c>
      <c r="I47" s="4">
        <f>AVERAGE(I42:I46)</f>
        <v>1.4808701999999999E-3</v>
      </c>
      <c r="J47" s="4">
        <f>AVERAGE(J42:J46)</f>
        <v>3.3192000000000008</v>
      </c>
      <c r="K47" s="4">
        <f>AVERAGE(K42:K46)</f>
        <v>23.200729187147285</v>
      </c>
      <c r="M47" s="4" t="e">
        <f t="shared" ref="M47" si="70">AVERAGE(M42:M46)</f>
        <v>#DIV/0!</v>
      </c>
      <c r="N47" s="4" t="e">
        <f t="shared" ref="N47" si="71">AVERAGE(N42:N46)</f>
        <v>#DIV/0!</v>
      </c>
      <c r="O47" s="4">
        <f t="shared" ref="O47" si="72">AVERAGE(O42:O46)</f>
        <v>38.141399999999997</v>
      </c>
      <c r="P47" s="4">
        <f t="shared" ref="P47" si="73">AVERAGE(P42:P46)</f>
        <v>3.8141399999999999E-2</v>
      </c>
      <c r="Q47" s="4">
        <f t="shared" ref="Q47" si="74">AVERAGE(Q42:Q46)</f>
        <v>0.49720039285714279</v>
      </c>
    </row>
    <row r="48" spans="1:17" ht="15.75" thickBot="1" x14ac:dyDescent="0.3">
      <c r="H48">
        <f>AVERAGE(H26:H30,H34:H38,H42:H46)</f>
        <v>1532.8549333333331</v>
      </c>
      <c r="O48">
        <f>AVERAGE(O26:O30,O34:O38,O42:O46)</f>
        <v>39.453666666666663</v>
      </c>
    </row>
    <row r="49" spans="3:8" ht="16.5" thickBot="1" x14ac:dyDescent="0.3">
      <c r="C49" s="20" t="s">
        <v>25</v>
      </c>
      <c r="D49" s="21"/>
      <c r="E49" s="11"/>
    </row>
    <row r="50" spans="3:8" x14ac:dyDescent="0.25">
      <c r="C50" s="22" t="s">
        <v>26</v>
      </c>
      <c r="D50" s="23"/>
      <c r="E50" s="5"/>
    </row>
    <row r="51" spans="3:8" ht="15.75" thickBot="1" x14ac:dyDescent="0.3">
      <c r="C51" s="24" t="s">
        <v>27</v>
      </c>
      <c r="D51" s="25"/>
      <c r="E51" s="5"/>
    </row>
    <row r="52" spans="3:8" x14ac:dyDescent="0.25">
      <c r="C52" s="18" t="s">
        <v>28</v>
      </c>
      <c r="D52" s="19"/>
      <c r="E52" s="5"/>
    </row>
    <row r="53" spans="3:8" x14ac:dyDescent="0.25">
      <c r="C53" s="26" t="s">
        <v>29</v>
      </c>
      <c r="D53" s="27"/>
      <c r="E53" s="5"/>
    </row>
    <row r="54" spans="3:8" ht="15.75" thickBot="1" x14ac:dyDescent="0.3">
      <c r="C54" s="16" t="s">
        <v>30</v>
      </c>
      <c r="D54" s="17"/>
      <c r="E54" s="5"/>
    </row>
    <row r="55" spans="3:8" ht="15.75" thickBot="1" x14ac:dyDescent="0.3">
      <c r="C55" s="18" t="s">
        <v>31</v>
      </c>
      <c r="D55" s="19"/>
      <c r="E55" s="5"/>
    </row>
    <row r="56" spans="3:8" ht="15.75" thickBot="1" x14ac:dyDescent="0.3">
      <c r="C56" s="18" t="s">
        <v>32</v>
      </c>
      <c r="D56" s="19"/>
      <c r="E56" s="5"/>
      <c r="G56" s="12"/>
      <c r="H56" s="12"/>
    </row>
    <row r="57" spans="3:8" ht="15.75" thickBot="1" x14ac:dyDescent="0.3">
      <c r="C57" s="9" t="s">
        <v>33</v>
      </c>
      <c r="D57" s="13">
        <v>0.19578576490285401</v>
      </c>
      <c r="E57" s="5"/>
    </row>
    <row r="58" spans="3:8" x14ac:dyDescent="0.25">
      <c r="C58" s="5"/>
      <c r="D58" s="5"/>
      <c r="E58" s="5"/>
    </row>
    <row r="59" spans="3:8" x14ac:dyDescent="0.25">
      <c r="C59" s="5"/>
      <c r="D59" s="5"/>
    </row>
  </sheetData>
  <mergeCells count="14">
    <mergeCell ref="A42:A46"/>
    <mergeCell ref="A2:A6"/>
    <mergeCell ref="A10:A14"/>
    <mergeCell ref="A18:A22"/>
    <mergeCell ref="A26:A30"/>
    <mergeCell ref="A34:A38"/>
    <mergeCell ref="C54:D54"/>
    <mergeCell ref="C55:D55"/>
    <mergeCell ref="C56:D56"/>
    <mergeCell ref="C49:D49"/>
    <mergeCell ref="C50:D50"/>
    <mergeCell ref="C51:D51"/>
    <mergeCell ref="C52:D52"/>
    <mergeCell ref="C53:D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1557-5CB7-4086-B083-667866EE185E}">
  <dimension ref="A1:J229"/>
  <sheetViews>
    <sheetView workbookViewId="0">
      <selection activeCell="G22" sqref="G22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10" ht="15.75" thickBot="1" x14ac:dyDescent="0.3">
      <c r="A1" s="1" t="s">
        <v>18</v>
      </c>
      <c r="B1" s="14" t="s">
        <v>4</v>
      </c>
      <c r="C1" s="1" t="s">
        <v>5</v>
      </c>
      <c r="D1" s="5"/>
    </row>
    <row r="2" spans="1:10" ht="16.5" thickBot="1" x14ac:dyDescent="0.3">
      <c r="A2" t="s">
        <v>34</v>
      </c>
      <c r="F2" s="20" t="s">
        <v>25</v>
      </c>
      <c r="G2" s="21"/>
    </row>
    <row r="3" spans="1:10" x14ac:dyDescent="0.25">
      <c r="A3">
        <v>1</v>
      </c>
      <c r="B3">
        <v>958.76700000000005</v>
      </c>
      <c r="C3">
        <f>B3/1000000</f>
        <v>9.5876700000000002E-4</v>
      </c>
      <c r="F3" s="22" t="s">
        <v>26</v>
      </c>
      <c r="G3" s="23"/>
      <c r="J3" s="5"/>
    </row>
    <row r="4" spans="1:10" ht="15.75" thickBot="1" x14ac:dyDescent="0.3">
      <c r="A4">
        <v>2</v>
      </c>
      <c r="B4">
        <v>908.84199999999998</v>
      </c>
      <c r="C4">
        <f t="shared" ref="C4:C5" si="0">B4/1000000</f>
        <v>9.0884199999999998E-4</v>
      </c>
      <c r="F4" s="24" t="s">
        <v>27</v>
      </c>
      <c r="G4" s="25"/>
      <c r="H4" s="10"/>
    </row>
    <row r="5" spans="1:10" x14ac:dyDescent="0.25">
      <c r="A5">
        <v>3</v>
      </c>
      <c r="B5">
        <v>944.08299999999997</v>
      </c>
      <c r="C5">
        <f t="shared" si="0"/>
        <v>9.4408299999999997E-4</v>
      </c>
      <c r="F5" s="5"/>
      <c r="G5" s="5"/>
    </row>
    <row r="6" spans="1:10" x14ac:dyDescent="0.25">
      <c r="A6">
        <v>4</v>
      </c>
      <c r="B6">
        <v>839.92499999999995</v>
      </c>
      <c r="C6">
        <f>B6/1000000</f>
        <v>8.3992499999999994E-4</v>
      </c>
      <c r="F6" s="5"/>
      <c r="G6" s="5"/>
    </row>
    <row r="7" spans="1:10" x14ac:dyDescent="0.25">
      <c r="A7">
        <v>5</v>
      </c>
      <c r="B7">
        <v>2630.3939999999998</v>
      </c>
      <c r="C7">
        <f t="shared" ref="C7:C13" si="1">B7/1000000</f>
        <v>2.6303939999999999E-3</v>
      </c>
    </row>
    <row r="8" spans="1:10" x14ac:dyDescent="0.25">
      <c r="A8">
        <v>6</v>
      </c>
      <c r="B8">
        <v>862.04899999999998</v>
      </c>
      <c r="C8">
        <f t="shared" si="1"/>
        <v>8.6204899999999993E-4</v>
      </c>
    </row>
    <row r="9" spans="1:10" x14ac:dyDescent="0.25">
      <c r="A9">
        <v>7</v>
      </c>
      <c r="B9">
        <v>773.553</v>
      </c>
      <c r="C9">
        <f t="shared" si="1"/>
        <v>7.7355299999999996E-4</v>
      </c>
    </row>
    <row r="10" spans="1:10" x14ac:dyDescent="0.25">
      <c r="A10">
        <v>8</v>
      </c>
      <c r="B10">
        <v>1175.895</v>
      </c>
      <c r="C10">
        <f>B10/1000000</f>
        <v>1.1758949999999999E-3</v>
      </c>
    </row>
    <row r="11" spans="1:10" x14ac:dyDescent="0.25">
      <c r="A11">
        <v>9</v>
      </c>
      <c r="B11">
        <v>1206.633</v>
      </c>
      <c r="C11">
        <f t="shared" si="1"/>
        <v>1.2066330000000001E-3</v>
      </c>
    </row>
    <row r="12" spans="1:10" x14ac:dyDescent="0.25">
      <c r="A12">
        <v>10</v>
      </c>
      <c r="B12">
        <v>1739.173</v>
      </c>
      <c r="C12">
        <f t="shared" si="1"/>
        <v>1.7391730000000001E-3</v>
      </c>
    </row>
    <row r="13" spans="1:10" x14ac:dyDescent="0.25">
      <c r="A13">
        <v>11</v>
      </c>
      <c r="B13">
        <v>1325.867</v>
      </c>
      <c r="C13">
        <f t="shared" si="1"/>
        <v>1.3258669999999999E-3</v>
      </c>
    </row>
    <row r="14" spans="1:10" x14ac:dyDescent="0.25">
      <c r="A14">
        <v>12</v>
      </c>
      <c r="B14">
        <v>2292.8580000000002</v>
      </c>
      <c r="C14">
        <f>B14/1000000</f>
        <v>2.292858E-3</v>
      </c>
    </row>
    <row r="15" spans="1:10" x14ac:dyDescent="0.25">
      <c r="A15">
        <v>13</v>
      </c>
      <c r="B15">
        <v>3075.6129999999998</v>
      </c>
      <c r="C15">
        <f t="shared" ref="C15:C16" si="2">B15/1000000</f>
        <v>3.075613E-3</v>
      </c>
    </row>
    <row r="16" spans="1:10" x14ac:dyDescent="0.25">
      <c r="A16">
        <v>14</v>
      </c>
      <c r="B16">
        <v>838.35900000000004</v>
      </c>
      <c r="C16">
        <f t="shared" si="2"/>
        <v>8.38359E-4</v>
      </c>
    </row>
    <row r="17" spans="1:3" x14ac:dyDescent="0.25">
      <c r="A17">
        <v>15</v>
      </c>
      <c r="B17">
        <v>1790.078</v>
      </c>
      <c r="C17">
        <f>B17/1000000</f>
        <v>1.7900780000000001E-3</v>
      </c>
    </row>
    <row r="18" spans="1:3" x14ac:dyDescent="0.25">
      <c r="A18">
        <v>16</v>
      </c>
      <c r="B18">
        <v>1059.597</v>
      </c>
      <c r="C18">
        <f t="shared" ref="C18:C20" si="3">B18/1000000</f>
        <v>1.059597E-3</v>
      </c>
    </row>
    <row r="19" spans="1:3" x14ac:dyDescent="0.25">
      <c r="A19">
        <v>17</v>
      </c>
      <c r="B19">
        <v>1412.405</v>
      </c>
      <c r="C19">
        <f t="shared" si="3"/>
        <v>1.412405E-3</v>
      </c>
    </row>
    <row r="20" spans="1:3" x14ac:dyDescent="0.25">
      <c r="A20">
        <v>18</v>
      </c>
      <c r="B20">
        <v>1850.9670000000001</v>
      </c>
      <c r="C20">
        <f t="shared" si="3"/>
        <v>1.850967E-3</v>
      </c>
    </row>
    <row r="21" spans="1:3" x14ac:dyDescent="0.25">
      <c r="A21" t="s">
        <v>35</v>
      </c>
    </row>
    <row r="22" spans="1:3" x14ac:dyDescent="0.25">
      <c r="A22">
        <v>1</v>
      </c>
      <c r="B22">
        <v>1069.5830000000001</v>
      </c>
      <c r="C22">
        <f>B22/1000000</f>
        <v>1.069583E-3</v>
      </c>
    </row>
    <row r="23" spans="1:3" x14ac:dyDescent="0.25">
      <c r="A23">
        <v>2</v>
      </c>
      <c r="B23">
        <v>1112.6559999999999</v>
      </c>
      <c r="C23">
        <f t="shared" ref="C23:C24" si="4">B23/1000000</f>
        <v>1.1126559999999998E-3</v>
      </c>
    </row>
    <row r="24" spans="1:3" x14ac:dyDescent="0.25">
      <c r="A24">
        <v>3</v>
      </c>
      <c r="B24">
        <v>1270.2639999999999</v>
      </c>
      <c r="C24">
        <f t="shared" si="4"/>
        <v>1.2702639999999999E-3</v>
      </c>
    </row>
    <row r="25" spans="1:3" x14ac:dyDescent="0.25">
      <c r="A25">
        <v>4</v>
      </c>
      <c r="B25">
        <v>2400.9319999999998</v>
      </c>
      <c r="C25">
        <f>B25/1000000</f>
        <v>2.4009319999999997E-3</v>
      </c>
    </row>
    <row r="26" spans="1:3" x14ac:dyDescent="0.25">
      <c r="A26">
        <v>5</v>
      </c>
      <c r="B26">
        <v>894.745</v>
      </c>
      <c r="C26">
        <f t="shared" ref="C26:C31" si="5">B26/1000000</f>
        <v>8.9474499999999996E-4</v>
      </c>
    </row>
    <row r="27" spans="1:3" x14ac:dyDescent="0.25">
      <c r="A27">
        <v>6</v>
      </c>
      <c r="B27">
        <v>1800.0630000000001</v>
      </c>
      <c r="C27">
        <f t="shared" si="5"/>
        <v>1.8000630000000002E-3</v>
      </c>
    </row>
    <row r="28" spans="1:3" x14ac:dyDescent="0.25">
      <c r="A28">
        <v>7</v>
      </c>
      <c r="B28">
        <v>1039.04</v>
      </c>
      <c r="C28">
        <f t="shared" si="5"/>
        <v>1.03904E-3</v>
      </c>
    </row>
    <row r="29" spans="1:3" x14ac:dyDescent="0.25">
      <c r="A29">
        <v>8</v>
      </c>
      <c r="B29">
        <v>676.24699999999996</v>
      </c>
      <c r="C29">
        <f>B29/1000000</f>
        <v>6.7624699999999994E-4</v>
      </c>
    </row>
    <row r="30" spans="1:3" x14ac:dyDescent="0.25">
      <c r="A30">
        <v>9</v>
      </c>
      <c r="B30">
        <v>1020.244</v>
      </c>
      <c r="C30">
        <f t="shared" si="5"/>
        <v>1.020244E-3</v>
      </c>
    </row>
    <row r="31" spans="1:3" x14ac:dyDescent="0.25">
      <c r="A31">
        <v>10</v>
      </c>
      <c r="B31">
        <v>1489.153</v>
      </c>
      <c r="C31">
        <f t="shared" si="5"/>
        <v>1.489153E-3</v>
      </c>
    </row>
    <row r="32" spans="1:3" x14ac:dyDescent="0.25">
      <c r="A32" t="s">
        <v>36</v>
      </c>
    </row>
    <row r="33" spans="1:3" x14ac:dyDescent="0.25">
      <c r="A33">
        <v>1</v>
      </c>
      <c r="B33">
        <v>951.52300000000002</v>
      </c>
      <c r="C33">
        <f t="shared" ref="C33:C34" si="6">B33/1000000</f>
        <v>9.5152300000000002E-4</v>
      </c>
    </row>
    <row r="34" spans="1:3" x14ac:dyDescent="0.25">
      <c r="A34">
        <v>2</v>
      </c>
      <c r="B34">
        <v>1055.8779999999999</v>
      </c>
      <c r="C34">
        <f t="shared" si="6"/>
        <v>1.0558779999999999E-3</v>
      </c>
    </row>
    <row r="35" spans="1:3" x14ac:dyDescent="0.25">
      <c r="A35" t="s">
        <v>37</v>
      </c>
    </row>
    <row r="36" spans="1:3" x14ac:dyDescent="0.25">
      <c r="A36">
        <v>1</v>
      </c>
      <c r="B36">
        <v>2335.1480000000001</v>
      </c>
      <c r="C36">
        <f t="shared" ref="C36:C37" si="7">B36/1000000</f>
        <v>2.335148E-3</v>
      </c>
    </row>
    <row r="37" spans="1:3" x14ac:dyDescent="0.25">
      <c r="A37">
        <v>2</v>
      </c>
      <c r="B37">
        <v>1282.2070000000001</v>
      </c>
      <c r="C37">
        <f t="shared" si="7"/>
        <v>1.2822070000000001E-3</v>
      </c>
    </row>
    <row r="38" spans="1:3" x14ac:dyDescent="0.25">
      <c r="A38" t="s">
        <v>38</v>
      </c>
    </row>
    <row r="39" spans="1:3" x14ac:dyDescent="0.25">
      <c r="A39">
        <v>1</v>
      </c>
      <c r="B39">
        <v>1043.1510000000001</v>
      </c>
      <c r="C39">
        <f t="shared" ref="C39:C44" si="8">B39/1000000</f>
        <v>1.043151E-3</v>
      </c>
    </row>
    <row r="40" spans="1:3" x14ac:dyDescent="0.25">
      <c r="A40">
        <v>2</v>
      </c>
      <c r="B40">
        <v>1214.0730000000001</v>
      </c>
      <c r="C40">
        <f t="shared" si="8"/>
        <v>1.2140730000000002E-3</v>
      </c>
    </row>
    <row r="41" spans="1:3" x14ac:dyDescent="0.25">
      <c r="A41">
        <v>3</v>
      </c>
      <c r="B41">
        <v>785.88800000000003</v>
      </c>
      <c r="C41">
        <f t="shared" si="8"/>
        <v>7.8588799999999999E-4</v>
      </c>
    </row>
    <row r="42" spans="1:3" x14ac:dyDescent="0.25">
      <c r="A42">
        <v>4</v>
      </c>
      <c r="B42">
        <v>2264.6640000000002</v>
      </c>
      <c r="C42">
        <f>B42/1000000</f>
        <v>2.264664E-3</v>
      </c>
    </row>
    <row r="43" spans="1:3" x14ac:dyDescent="0.25">
      <c r="A43">
        <v>5</v>
      </c>
      <c r="B43">
        <v>1042.172</v>
      </c>
      <c r="C43">
        <f t="shared" si="8"/>
        <v>1.0421720000000001E-3</v>
      </c>
    </row>
    <row r="44" spans="1:3" x14ac:dyDescent="0.25">
      <c r="A44">
        <v>6</v>
      </c>
      <c r="B44">
        <v>1963.5450000000001</v>
      </c>
      <c r="C44">
        <f t="shared" si="8"/>
        <v>1.9635450000000001E-3</v>
      </c>
    </row>
    <row r="46" spans="1:3" x14ac:dyDescent="0.25">
      <c r="A46" t="s">
        <v>39</v>
      </c>
    </row>
    <row r="47" spans="1:3" x14ac:dyDescent="0.25">
      <c r="A47">
        <v>1</v>
      </c>
      <c r="B47">
        <v>1036.4949999999999</v>
      </c>
      <c r="C47">
        <f>B47/1000000</f>
        <v>1.0364949999999999E-3</v>
      </c>
    </row>
    <row r="48" spans="1:3" x14ac:dyDescent="0.25">
      <c r="A48">
        <v>2</v>
      </c>
      <c r="B48">
        <v>757.49900000000002</v>
      </c>
      <c r="C48">
        <f t="shared" ref="C48:C51" si="9">B48/1000000</f>
        <v>7.5749900000000002E-4</v>
      </c>
    </row>
    <row r="49" spans="1:3" x14ac:dyDescent="0.25">
      <c r="A49">
        <v>3</v>
      </c>
      <c r="B49">
        <v>8875.7929999999997</v>
      </c>
      <c r="C49">
        <f t="shared" si="9"/>
        <v>8.8757929999999999E-3</v>
      </c>
    </row>
    <row r="50" spans="1:3" x14ac:dyDescent="0.25">
      <c r="A50">
        <v>4</v>
      </c>
      <c r="B50">
        <v>993.226</v>
      </c>
      <c r="C50">
        <f t="shared" si="9"/>
        <v>9.9322600000000005E-4</v>
      </c>
    </row>
    <row r="51" spans="1:3" x14ac:dyDescent="0.25">
      <c r="A51">
        <v>5</v>
      </c>
      <c r="B51">
        <v>1359.7380000000001</v>
      </c>
      <c r="C51">
        <f t="shared" si="9"/>
        <v>1.3597380000000001E-3</v>
      </c>
    </row>
    <row r="52" spans="1:3" x14ac:dyDescent="0.25">
      <c r="A52" t="s">
        <v>40</v>
      </c>
    </row>
    <row r="53" spans="1:3" x14ac:dyDescent="0.25">
      <c r="A53">
        <v>1</v>
      </c>
      <c r="B53">
        <v>1886.6</v>
      </c>
      <c r="C53">
        <f>B53/1000000</f>
        <v>1.8866E-3</v>
      </c>
    </row>
    <row r="54" spans="1:3" x14ac:dyDescent="0.25">
      <c r="A54">
        <v>2</v>
      </c>
      <c r="B54">
        <v>2496.4760000000001</v>
      </c>
      <c r="C54">
        <f t="shared" ref="C54:C55" si="10">B54/1000000</f>
        <v>2.4964760000000001E-3</v>
      </c>
    </row>
    <row r="55" spans="1:3" x14ac:dyDescent="0.25">
      <c r="A55">
        <v>3</v>
      </c>
      <c r="B55">
        <v>1857.82</v>
      </c>
      <c r="C55">
        <f t="shared" si="10"/>
        <v>1.85782E-3</v>
      </c>
    </row>
    <row r="56" spans="1:3" x14ac:dyDescent="0.25">
      <c r="A56" t="s">
        <v>41</v>
      </c>
    </row>
    <row r="57" spans="1:3" x14ac:dyDescent="0.25">
      <c r="A57">
        <v>1</v>
      </c>
      <c r="B57">
        <v>1701.9739999999999</v>
      </c>
      <c r="C57">
        <f>B57/1000000</f>
        <v>1.701974E-3</v>
      </c>
    </row>
    <row r="58" spans="1:3" x14ac:dyDescent="0.25">
      <c r="A58">
        <v>2</v>
      </c>
      <c r="B58">
        <v>1490.1320000000001</v>
      </c>
      <c r="C58">
        <f t="shared" ref="C58" si="11">B58/1000000</f>
        <v>1.4901320000000001E-3</v>
      </c>
    </row>
    <row r="59" spans="1:3" x14ac:dyDescent="0.25">
      <c r="A59" t="s">
        <v>42</v>
      </c>
    </row>
    <row r="60" spans="1:3" x14ac:dyDescent="0.25">
      <c r="A60">
        <v>1</v>
      </c>
      <c r="B60">
        <v>1741.7180000000001</v>
      </c>
      <c r="C60">
        <f>B60/1000000</f>
        <v>1.7417180000000002E-3</v>
      </c>
    </row>
    <row r="61" spans="1:3" x14ac:dyDescent="0.25">
      <c r="A61" t="s">
        <v>43</v>
      </c>
    </row>
    <row r="62" spans="1:3" x14ac:dyDescent="0.25">
      <c r="A62">
        <v>1</v>
      </c>
      <c r="B62">
        <v>1782.05</v>
      </c>
      <c r="C62">
        <f>B62/1000000</f>
        <v>1.7820499999999999E-3</v>
      </c>
    </row>
    <row r="63" spans="1:3" x14ac:dyDescent="0.25">
      <c r="A63">
        <v>2</v>
      </c>
      <c r="B63">
        <v>1771.2819999999999</v>
      </c>
      <c r="C63">
        <f t="shared" ref="C63:C64" si="12">B63/1000000</f>
        <v>1.7712819999999999E-3</v>
      </c>
    </row>
    <row r="64" spans="1:3" x14ac:dyDescent="0.25">
      <c r="A64">
        <v>3</v>
      </c>
      <c r="B64">
        <v>702.87400000000002</v>
      </c>
      <c r="C64">
        <f t="shared" si="12"/>
        <v>7.0287400000000003E-4</v>
      </c>
    </row>
    <row r="65" spans="1:3" x14ac:dyDescent="0.25">
      <c r="A65">
        <v>4</v>
      </c>
      <c r="B65">
        <v>1163.364</v>
      </c>
      <c r="C65">
        <f>B65/1000000</f>
        <v>1.1633640000000001E-3</v>
      </c>
    </row>
    <row r="66" spans="1:3" x14ac:dyDescent="0.25">
      <c r="A66">
        <v>5</v>
      </c>
      <c r="B66">
        <v>1447.059</v>
      </c>
      <c r="C66">
        <f t="shared" ref="C66:C70" si="13">B66/1000000</f>
        <v>1.4470589999999999E-3</v>
      </c>
    </row>
    <row r="67" spans="1:3" x14ac:dyDescent="0.25">
      <c r="A67">
        <v>6</v>
      </c>
      <c r="B67">
        <v>1928.89</v>
      </c>
      <c r="C67">
        <f t="shared" si="13"/>
        <v>1.9288900000000002E-3</v>
      </c>
    </row>
    <row r="68" spans="1:3" x14ac:dyDescent="0.25">
      <c r="A68">
        <v>7</v>
      </c>
      <c r="B68">
        <v>792.15300000000002</v>
      </c>
      <c r="C68">
        <f t="shared" si="13"/>
        <v>7.9215299999999998E-4</v>
      </c>
    </row>
    <row r="69" spans="1:3" x14ac:dyDescent="0.25">
      <c r="A69">
        <v>8</v>
      </c>
      <c r="B69">
        <v>1722.5309999999999</v>
      </c>
      <c r="C69">
        <f>B69/1000000</f>
        <v>1.722531E-3</v>
      </c>
    </row>
    <row r="70" spans="1:3" x14ac:dyDescent="0.25">
      <c r="A70">
        <v>9</v>
      </c>
      <c r="B70">
        <v>723.23599999999999</v>
      </c>
      <c r="C70">
        <f t="shared" si="13"/>
        <v>7.2323600000000004E-4</v>
      </c>
    </row>
    <row r="72" spans="1:3" x14ac:dyDescent="0.25">
      <c r="A72" t="s">
        <v>44</v>
      </c>
    </row>
    <row r="73" spans="1:3" x14ac:dyDescent="0.25">
      <c r="A73">
        <v>1</v>
      </c>
      <c r="B73">
        <v>2825.5929999999998</v>
      </c>
      <c r="C73">
        <f>B73/1000000</f>
        <v>2.8255929999999999E-3</v>
      </c>
    </row>
    <row r="74" spans="1:3" x14ac:dyDescent="0.25">
      <c r="A74">
        <v>2</v>
      </c>
      <c r="B74">
        <v>4828.6869999999999</v>
      </c>
      <c r="C74">
        <f t="shared" ref="C74:C75" si="14">B74/1000000</f>
        <v>4.8286869999999999E-3</v>
      </c>
    </row>
    <row r="75" spans="1:3" x14ac:dyDescent="0.25">
      <c r="A75">
        <v>3</v>
      </c>
      <c r="B75">
        <v>2121.1529999999998</v>
      </c>
      <c r="C75">
        <f t="shared" si="14"/>
        <v>2.1211529999999998E-3</v>
      </c>
    </row>
    <row r="76" spans="1:3" x14ac:dyDescent="0.25">
      <c r="A76">
        <v>4</v>
      </c>
      <c r="B76">
        <v>3191.127</v>
      </c>
      <c r="C76">
        <f>B76/1000000</f>
        <v>3.1911269999999998E-3</v>
      </c>
    </row>
    <row r="77" spans="1:3" x14ac:dyDescent="0.25">
      <c r="A77">
        <v>5</v>
      </c>
      <c r="B77">
        <v>2329.2739999999999</v>
      </c>
      <c r="C77">
        <f t="shared" ref="C77:C82" si="15">B77/1000000</f>
        <v>2.3292740000000001E-3</v>
      </c>
    </row>
    <row r="78" spans="1:3" x14ac:dyDescent="0.25">
      <c r="A78">
        <v>6</v>
      </c>
      <c r="B78">
        <v>4286.7489999999998</v>
      </c>
      <c r="C78">
        <f t="shared" si="15"/>
        <v>4.2867489999999994E-3</v>
      </c>
    </row>
    <row r="79" spans="1:3" x14ac:dyDescent="0.25">
      <c r="A79">
        <v>7</v>
      </c>
      <c r="B79">
        <v>742.423</v>
      </c>
      <c r="C79">
        <f t="shared" si="15"/>
        <v>7.4242299999999998E-4</v>
      </c>
    </row>
    <row r="80" spans="1:3" x14ac:dyDescent="0.25">
      <c r="A80">
        <v>8</v>
      </c>
      <c r="B80">
        <v>7510.3770000000004</v>
      </c>
      <c r="C80">
        <f>B80/1000000</f>
        <v>7.5103770000000004E-3</v>
      </c>
    </row>
    <row r="81" spans="1:3" x14ac:dyDescent="0.25">
      <c r="A81">
        <v>9</v>
      </c>
      <c r="B81">
        <v>3739.9169999999999</v>
      </c>
      <c r="C81">
        <f t="shared" si="15"/>
        <v>3.7399169999999997E-3</v>
      </c>
    </row>
    <row r="82" spans="1:3" x14ac:dyDescent="0.25">
      <c r="A82">
        <v>10</v>
      </c>
      <c r="B82">
        <v>2268.58</v>
      </c>
      <c r="C82">
        <f t="shared" si="15"/>
        <v>2.2685800000000001E-3</v>
      </c>
    </row>
    <row r="83" spans="1:3" x14ac:dyDescent="0.25">
      <c r="A83" t="s">
        <v>45</v>
      </c>
    </row>
    <row r="84" spans="1:3" x14ac:dyDescent="0.25">
      <c r="A84">
        <v>1</v>
      </c>
      <c r="B84">
        <v>2760.2</v>
      </c>
      <c r="C84">
        <f>B84/1000000</f>
        <v>2.7602E-3</v>
      </c>
    </row>
    <row r="85" spans="1:3" x14ac:dyDescent="0.25">
      <c r="A85">
        <v>2</v>
      </c>
      <c r="B85">
        <v>2054.7809999999999</v>
      </c>
      <c r="C85">
        <f t="shared" ref="C85:C86" si="16">B85/1000000</f>
        <v>2.0547809999999999E-3</v>
      </c>
    </row>
    <row r="86" spans="1:3" x14ac:dyDescent="0.25">
      <c r="A86">
        <v>3</v>
      </c>
      <c r="B86">
        <v>2535.0459999999998</v>
      </c>
      <c r="C86">
        <f t="shared" si="16"/>
        <v>2.535046E-3</v>
      </c>
    </row>
    <row r="87" spans="1:3" x14ac:dyDescent="0.25">
      <c r="A87" t="s">
        <v>46</v>
      </c>
    </row>
    <row r="88" spans="1:3" x14ac:dyDescent="0.25">
      <c r="A88">
        <v>1</v>
      </c>
      <c r="B88">
        <v>722.06100000000004</v>
      </c>
      <c r="C88">
        <f>B88/1000000</f>
        <v>7.2206100000000008E-4</v>
      </c>
    </row>
    <row r="89" spans="1:3" x14ac:dyDescent="0.25">
      <c r="A89">
        <v>2</v>
      </c>
      <c r="B89">
        <v>1075.4559999999999</v>
      </c>
      <c r="C89">
        <f t="shared" ref="C89:C90" si="17">B89/1000000</f>
        <v>1.0754559999999998E-3</v>
      </c>
    </row>
    <row r="90" spans="1:3" x14ac:dyDescent="0.25">
      <c r="A90">
        <v>3</v>
      </c>
      <c r="B90">
        <v>6175.5029999999997</v>
      </c>
      <c r="C90">
        <f t="shared" si="17"/>
        <v>6.1755029999999997E-3</v>
      </c>
    </row>
    <row r="91" spans="1:3" x14ac:dyDescent="0.25">
      <c r="A91">
        <v>4</v>
      </c>
      <c r="B91">
        <v>1179.615</v>
      </c>
      <c r="C91">
        <f>B91/1000000</f>
        <v>1.179615E-3</v>
      </c>
    </row>
    <row r="92" spans="1:3" x14ac:dyDescent="0.25">
      <c r="A92">
        <v>5</v>
      </c>
      <c r="B92">
        <v>2177.7350000000001</v>
      </c>
      <c r="C92">
        <f t="shared" ref="C92:C106" si="18">B92/1000000</f>
        <v>2.1777350000000001E-3</v>
      </c>
    </row>
    <row r="93" spans="1:3" x14ac:dyDescent="0.25">
      <c r="A93">
        <v>6</v>
      </c>
      <c r="B93">
        <v>957.78800000000001</v>
      </c>
      <c r="C93">
        <f t="shared" si="18"/>
        <v>9.57788E-4</v>
      </c>
    </row>
    <row r="94" spans="1:3" x14ac:dyDescent="0.25">
      <c r="A94">
        <v>7</v>
      </c>
      <c r="B94">
        <v>1084.6579999999999</v>
      </c>
      <c r="C94">
        <f t="shared" si="18"/>
        <v>1.0846579999999998E-3</v>
      </c>
    </row>
    <row r="95" spans="1:3" x14ac:dyDescent="0.25">
      <c r="A95">
        <v>8</v>
      </c>
      <c r="B95">
        <v>2397.0160000000001</v>
      </c>
      <c r="C95">
        <f>B95/1000000</f>
        <v>2.3970160000000001E-3</v>
      </c>
    </row>
    <row r="96" spans="1:3" x14ac:dyDescent="0.25">
      <c r="A96">
        <v>9</v>
      </c>
      <c r="B96">
        <v>2177.7350000000001</v>
      </c>
      <c r="C96">
        <f t="shared" si="18"/>
        <v>2.1777350000000001E-3</v>
      </c>
    </row>
    <row r="97" spans="1:3" x14ac:dyDescent="0.25">
      <c r="A97">
        <v>10</v>
      </c>
      <c r="B97">
        <v>703.85299999999995</v>
      </c>
      <c r="C97">
        <f t="shared" si="18"/>
        <v>7.0385299999999994E-4</v>
      </c>
    </row>
    <row r="98" spans="1:3" x14ac:dyDescent="0.25">
      <c r="A98">
        <v>11</v>
      </c>
      <c r="B98">
        <v>1996.4369999999999</v>
      </c>
      <c r="C98">
        <f t="shared" si="18"/>
        <v>1.9964369999999998E-3</v>
      </c>
    </row>
    <row r="99" spans="1:3" x14ac:dyDescent="0.25">
      <c r="A99" t="s">
        <v>47</v>
      </c>
    </row>
    <row r="100" spans="1:3" x14ac:dyDescent="0.25">
      <c r="A100">
        <v>1</v>
      </c>
      <c r="B100">
        <v>1210.941</v>
      </c>
      <c r="C100">
        <f t="shared" si="18"/>
        <v>1.2109410000000001E-3</v>
      </c>
    </row>
    <row r="101" spans="1:3" x14ac:dyDescent="0.25">
      <c r="A101">
        <v>2</v>
      </c>
      <c r="B101">
        <v>2091.7849999999999</v>
      </c>
      <c r="C101">
        <f t="shared" si="18"/>
        <v>2.0917849999999997E-3</v>
      </c>
    </row>
    <row r="102" spans="1:3" x14ac:dyDescent="0.25">
      <c r="A102">
        <v>3</v>
      </c>
      <c r="B102">
        <v>3702.913</v>
      </c>
      <c r="C102">
        <f t="shared" si="18"/>
        <v>3.702913E-3</v>
      </c>
    </row>
    <row r="103" spans="1:3" x14ac:dyDescent="0.25">
      <c r="A103">
        <v>4</v>
      </c>
      <c r="B103">
        <v>4678.1270000000004</v>
      </c>
      <c r="C103">
        <f t="shared" si="18"/>
        <v>4.6781270000000007E-3</v>
      </c>
    </row>
    <row r="104" spans="1:3" x14ac:dyDescent="0.25">
      <c r="A104" t="s">
        <v>48</v>
      </c>
    </row>
    <row r="105" spans="1:3" x14ac:dyDescent="0.25">
      <c r="A105">
        <v>1</v>
      </c>
      <c r="B105">
        <v>3207.181</v>
      </c>
      <c r="C105">
        <f t="shared" si="18"/>
        <v>3.2071809999999999E-3</v>
      </c>
    </row>
    <row r="106" spans="1:3" x14ac:dyDescent="0.25">
      <c r="A106">
        <v>2</v>
      </c>
      <c r="B106">
        <v>1184.7049999999999</v>
      </c>
      <c r="C106">
        <f t="shared" si="18"/>
        <v>1.1847049999999999E-3</v>
      </c>
    </row>
    <row r="108" spans="1:3" x14ac:dyDescent="0.25">
      <c r="A108" t="s">
        <v>49</v>
      </c>
    </row>
    <row r="109" spans="1:3" x14ac:dyDescent="0.25">
      <c r="A109">
        <v>1</v>
      </c>
      <c r="B109">
        <v>4630.5510000000004</v>
      </c>
      <c r="C109">
        <f>B109/1000000</f>
        <v>4.6305510000000001E-3</v>
      </c>
    </row>
    <row r="110" spans="1:3" x14ac:dyDescent="0.25">
      <c r="A110">
        <v>2</v>
      </c>
      <c r="B110">
        <v>2545.2269999999999</v>
      </c>
      <c r="C110">
        <f t="shared" ref="C110:C111" si="19">B110/1000000</f>
        <v>2.5452269999999997E-3</v>
      </c>
    </row>
    <row r="111" spans="1:3" x14ac:dyDescent="0.25">
      <c r="A111">
        <v>3</v>
      </c>
      <c r="B111">
        <v>1383.624</v>
      </c>
      <c r="C111">
        <f t="shared" si="19"/>
        <v>1.383624E-3</v>
      </c>
    </row>
    <row r="112" spans="1:3" x14ac:dyDescent="0.25">
      <c r="A112">
        <v>4</v>
      </c>
      <c r="B112">
        <v>2788.1979999999999</v>
      </c>
      <c r="C112">
        <f>B112/1000000</f>
        <v>2.788198E-3</v>
      </c>
    </row>
    <row r="113" spans="1:3" x14ac:dyDescent="0.25">
      <c r="A113">
        <v>5</v>
      </c>
      <c r="B113">
        <v>835.03</v>
      </c>
      <c r="C113">
        <f t="shared" ref="C113:C176" si="20">B113/1000000</f>
        <v>8.3502999999999995E-4</v>
      </c>
    </row>
    <row r="114" spans="1:3" x14ac:dyDescent="0.25">
      <c r="A114">
        <v>6</v>
      </c>
      <c r="B114">
        <v>2067.116</v>
      </c>
      <c r="C114">
        <f t="shared" si="20"/>
        <v>2.0671159999999999E-3</v>
      </c>
    </row>
    <row r="115" spans="1:3" x14ac:dyDescent="0.25">
      <c r="A115">
        <v>7</v>
      </c>
      <c r="B115">
        <v>1465.2670000000001</v>
      </c>
      <c r="C115">
        <f t="shared" si="20"/>
        <v>1.4652670000000001E-3</v>
      </c>
    </row>
    <row r="116" spans="1:3" x14ac:dyDescent="0.25">
      <c r="A116">
        <v>8</v>
      </c>
      <c r="B116">
        <v>9622.7189999999991</v>
      </c>
      <c r="C116">
        <f>B116/1000000</f>
        <v>9.6227189999999983E-3</v>
      </c>
    </row>
    <row r="117" spans="1:3" x14ac:dyDescent="0.25">
      <c r="A117">
        <v>9</v>
      </c>
      <c r="B117">
        <v>916.08600000000001</v>
      </c>
      <c r="C117">
        <f t="shared" si="20"/>
        <v>9.1608599999999998E-4</v>
      </c>
    </row>
    <row r="118" spans="1:3" x14ac:dyDescent="0.25">
      <c r="A118">
        <v>10</v>
      </c>
      <c r="B118">
        <v>2090.0230000000001</v>
      </c>
      <c r="C118">
        <f t="shared" si="20"/>
        <v>2.0900230000000003E-3</v>
      </c>
    </row>
    <row r="119" spans="1:3" x14ac:dyDescent="0.25">
      <c r="A119">
        <v>11</v>
      </c>
      <c r="B119">
        <v>4863.1450000000004</v>
      </c>
      <c r="C119">
        <f t="shared" si="20"/>
        <v>4.8631450000000001E-3</v>
      </c>
    </row>
    <row r="120" spans="1:3" x14ac:dyDescent="0.25">
      <c r="A120">
        <v>12</v>
      </c>
      <c r="B120">
        <v>2153.4580000000001</v>
      </c>
      <c r="C120">
        <f t="shared" si="20"/>
        <v>2.153458E-3</v>
      </c>
    </row>
    <row r="121" spans="1:3" x14ac:dyDescent="0.25">
      <c r="A121">
        <v>13</v>
      </c>
      <c r="B121">
        <v>1149.855</v>
      </c>
      <c r="C121">
        <f t="shared" si="20"/>
        <v>1.149855E-3</v>
      </c>
    </row>
    <row r="122" spans="1:3" x14ac:dyDescent="0.25">
      <c r="A122" t="s">
        <v>50</v>
      </c>
    </row>
    <row r="123" spans="1:3" x14ac:dyDescent="0.25">
      <c r="A123">
        <v>0</v>
      </c>
      <c r="B123">
        <v>0</v>
      </c>
      <c r="C123">
        <f t="shared" si="20"/>
        <v>0</v>
      </c>
    </row>
    <row r="124" spans="1:3" x14ac:dyDescent="0.25">
      <c r="A124" t="s">
        <v>51</v>
      </c>
    </row>
    <row r="125" spans="1:3" x14ac:dyDescent="0.25">
      <c r="A125">
        <v>1</v>
      </c>
      <c r="B125">
        <v>820.93399999999997</v>
      </c>
      <c r="C125">
        <f t="shared" si="20"/>
        <v>8.2093399999999994E-4</v>
      </c>
    </row>
    <row r="126" spans="1:3" x14ac:dyDescent="0.25">
      <c r="A126">
        <v>2</v>
      </c>
      <c r="B126">
        <v>794.30700000000002</v>
      </c>
      <c r="C126">
        <f t="shared" si="20"/>
        <v>7.9430700000000006E-4</v>
      </c>
    </row>
    <row r="127" spans="1:3" x14ac:dyDescent="0.25">
      <c r="A127" t="s">
        <v>52</v>
      </c>
    </row>
    <row r="128" spans="1:3" x14ac:dyDescent="0.25">
      <c r="A128">
        <v>1</v>
      </c>
      <c r="B128">
        <v>1477.798</v>
      </c>
      <c r="C128">
        <f t="shared" si="20"/>
        <v>1.477798E-3</v>
      </c>
    </row>
    <row r="129" spans="1:3" x14ac:dyDescent="0.25">
      <c r="A129" t="s">
        <v>53</v>
      </c>
    </row>
    <row r="130" spans="1:3" x14ac:dyDescent="0.25">
      <c r="A130">
        <v>1</v>
      </c>
      <c r="B130">
        <v>736.745</v>
      </c>
      <c r="C130">
        <f t="shared" si="20"/>
        <v>7.3674500000000002E-4</v>
      </c>
    </row>
    <row r="131" spans="1:3" x14ac:dyDescent="0.25">
      <c r="A131">
        <v>2</v>
      </c>
      <c r="B131">
        <v>832.09299999999996</v>
      </c>
      <c r="C131">
        <f t="shared" si="20"/>
        <v>8.32093E-4</v>
      </c>
    </row>
    <row r="132" spans="1:3" x14ac:dyDescent="0.25">
      <c r="A132">
        <v>3</v>
      </c>
      <c r="B132">
        <v>1288.2760000000001</v>
      </c>
      <c r="C132">
        <f t="shared" si="20"/>
        <v>1.2882760000000001E-3</v>
      </c>
    </row>
    <row r="134" spans="1:3" x14ac:dyDescent="0.25">
      <c r="A134" t="s">
        <v>54</v>
      </c>
    </row>
    <row r="135" spans="1:3" x14ac:dyDescent="0.25">
      <c r="A135">
        <v>1</v>
      </c>
      <c r="B135">
        <v>693.86800000000005</v>
      </c>
      <c r="C135">
        <f t="shared" si="20"/>
        <v>6.9386800000000005E-4</v>
      </c>
    </row>
    <row r="136" spans="1:3" x14ac:dyDescent="0.25">
      <c r="A136">
        <v>2</v>
      </c>
      <c r="B136">
        <v>2280.915</v>
      </c>
      <c r="C136">
        <f t="shared" si="20"/>
        <v>2.2809150000000001E-3</v>
      </c>
    </row>
    <row r="137" spans="1:3" x14ac:dyDescent="0.25">
      <c r="A137">
        <v>3</v>
      </c>
      <c r="B137">
        <v>656.66800000000001</v>
      </c>
      <c r="C137">
        <f t="shared" si="20"/>
        <v>6.5666800000000001E-4</v>
      </c>
    </row>
    <row r="138" spans="1:3" x14ac:dyDescent="0.25">
      <c r="A138">
        <v>4</v>
      </c>
      <c r="B138">
        <v>1026.3140000000001</v>
      </c>
      <c r="C138">
        <f t="shared" si="20"/>
        <v>1.0263140000000002E-3</v>
      </c>
    </row>
    <row r="139" spans="1:3" x14ac:dyDescent="0.25">
      <c r="A139">
        <v>5</v>
      </c>
      <c r="B139">
        <v>675.66</v>
      </c>
      <c r="C139">
        <f t="shared" si="20"/>
        <v>6.7566000000000002E-4</v>
      </c>
    </row>
    <row r="140" spans="1:3" x14ac:dyDescent="0.25">
      <c r="A140">
        <v>6</v>
      </c>
      <c r="B140">
        <v>2892.3560000000002</v>
      </c>
      <c r="C140">
        <f t="shared" si="20"/>
        <v>2.892356E-3</v>
      </c>
    </row>
    <row r="141" spans="1:3" x14ac:dyDescent="0.25">
      <c r="A141">
        <v>7</v>
      </c>
      <c r="B141">
        <v>1110.306</v>
      </c>
      <c r="C141">
        <f t="shared" si="20"/>
        <v>1.1103060000000001E-3</v>
      </c>
    </row>
    <row r="142" spans="1:3" x14ac:dyDescent="0.25">
      <c r="A142">
        <v>8</v>
      </c>
      <c r="B142">
        <v>3170.569</v>
      </c>
      <c r="C142">
        <f t="shared" si="20"/>
        <v>3.1705689999999998E-3</v>
      </c>
    </row>
    <row r="143" spans="1:3" x14ac:dyDescent="0.25">
      <c r="A143">
        <v>9</v>
      </c>
      <c r="B143">
        <v>660.976</v>
      </c>
      <c r="C143">
        <f t="shared" si="20"/>
        <v>6.6097599999999997E-4</v>
      </c>
    </row>
    <row r="144" spans="1:3" x14ac:dyDescent="0.25">
      <c r="A144">
        <v>10</v>
      </c>
      <c r="B144">
        <v>1400.2660000000001</v>
      </c>
      <c r="C144">
        <f t="shared" si="20"/>
        <v>1.4002660000000001E-3</v>
      </c>
    </row>
    <row r="145" spans="1:3" x14ac:dyDescent="0.25">
      <c r="A145">
        <v>11</v>
      </c>
      <c r="B145">
        <v>1664.7739999999999</v>
      </c>
      <c r="C145">
        <f t="shared" si="20"/>
        <v>1.6647739999999999E-3</v>
      </c>
    </row>
    <row r="146" spans="1:3" x14ac:dyDescent="0.25">
      <c r="A146">
        <v>12</v>
      </c>
      <c r="B146">
        <v>792.54399999999998</v>
      </c>
      <c r="C146">
        <f t="shared" si="20"/>
        <v>7.9254399999999995E-4</v>
      </c>
    </row>
    <row r="147" spans="1:3" x14ac:dyDescent="0.25">
      <c r="A147">
        <v>13</v>
      </c>
      <c r="B147">
        <v>1378.1420000000001</v>
      </c>
      <c r="C147">
        <f t="shared" si="20"/>
        <v>1.378142E-3</v>
      </c>
    </row>
    <row r="148" spans="1:3" x14ac:dyDescent="0.25">
      <c r="A148">
        <v>14</v>
      </c>
      <c r="B148">
        <v>719.12400000000002</v>
      </c>
      <c r="C148">
        <f t="shared" si="20"/>
        <v>7.1912400000000002E-4</v>
      </c>
    </row>
    <row r="149" spans="1:3" x14ac:dyDescent="0.25">
      <c r="A149">
        <v>15</v>
      </c>
      <c r="B149">
        <v>2931.71</v>
      </c>
      <c r="C149">
        <f t="shared" si="20"/>
        <v>2.9317100000000001E-3</v>
      </c>
    </row>
    <row r="150" spans="1:3" x14ac:dyDescent="0.25">
      <c r="A150">
        <v>16</v>
      </c>
      <c r="B150">
        <v>676.83500000000004</v>
      </c>
      <c r="C150">
        <f t="shared" si="20"/>
        <v>6.7683500000000009E-4</v>
      </c>
    </row>
    <row r="151" spans="1:3" x14ac:dyDescent="0.25">
      <c r="A151">
        <v>17</v>
      </c>
      <c r="B151">
        <v>1593.116</v>
      </c>
      <c r="C151">
        <f t="shared" si="20"/>
        <v>1.5931159999999999E-3</v>
      </c>
    </row>
    <row r="152" spans="1:3" x14ac:dyDescent="0.25">
      <c r="A152">
        <v>18</v>
      </c>
      <c r="B152">
        <v>690.93100000000004</v>
      </c>
      <c r="C152">
        <f t="shared" si="20"/>
        <v>6.9093099999999999E-4</v>
      </c>
    </row>
    <row r="153" spans="1:3" x14ac:dyDescent="0.25">
      <c r="A153" t="s">
        <v>55</v>
      </c>
    </row>
    <row r="154" spans="1:3" x14ac:dyDescent="0.25">
      <c r="A154">
        <v>1</v>
      </c>
      <c r="B154">
        <v>2826.768</v>
      </c>
      <c r="C154">
        <f t="shared" si="20"/>
        <v>2.8267679999999999E-3</v>
      </c>
    </row>
    <row r="155" spans="1:3" x14ac:dyDescent="0.25">
      <c r="A155">
        <v>2</v>
      </c>
      <c r="B155">
        <v>698.17499999999995</v>
      </c>
      <c r="C155">
        <f t="shared" si="20"/>
        <v>6.9817499999999999E-4</v>
      </c>
    </row>
    <row r="156" spans="1:3" x14ac:dyDescent="0.25">
      <c r="A156">
        <v>3</v>
      </c>
      <c r="B156">
        <v>927.63699999999994</v>
      </c>
      <c r="C156">
        <f t="shared" si="20"/>
        <v>9.2763699999999993E-4</v>
      </c>
    </row>
    <row r="157" spans="1:3" x14ac:dyDescent="0.25">
      <c r="A157">
        <v>4</v>
      </c>
      <c r="B157">
        <v>2412.6790000000001</v>
      </c>
      <c r="C157">
        <f t="shared" si="20"/>
        <v>2.412679E-3</v>
      </c>
    </row>
    <row r="158" spans="1:3" x14ac:dyDescent="0.25">
      <c r="A158" t="s">
        <v>56</v>
      </c>
    </row>
    <row r="159" spans="1:3" x14ac:dyDescent="0.25">
      <c r="A159">
        <v>1</v>
      </c>
      <c r="B159">
        <v>4754.4840000000004</v>
      </c>
      <c r="C159">
        <f t="shared" si="20"/>
        <v>4.7544840000000007E-3</v>
      </c>
    </row>
    <row r="160" spans="1:3" x14ac:dyDescent="0.25">
      <c r="A160">
        <v>2</v>
      </c>
      <c r="B160">
        <v>1549.4559999999999</v>
      </c>
      <c r="C160">
        <f t="shared" si="20"/>
        <v>1.5494559999999998E-3</v>
      </c>
    </row>
    <row r="161" spans="1:3" x14ac:dyDescent="0.25">
      <c r="A161">
        <v>3</v>
      </c>
      <c r="B161">
        <v>1152.009</v>
      </c>
      <c r="C161">
        <f t="shared" si="20"/>
        <v>1.1520090000000001E-3</v>
      </c>
    </row>
    <row r="162" spans="1:3" x14ac:dyDescent="0.25">
      <c r="A162">
        <v>4</v>
      </c>
      <c r="B162">
        <v>773.35699999999997</v>
      </c>
      <c r="C162">
        <f t="shared" si="20"/>
        <v>7.7335700000000002E-4</v>
      </c>
    </row>
    <row r="163" spans="1:3" x14ac:dyDescent="0.25">
      <c r="A163">
        <v>5</v>
      </c>
      <c r="B163">
        <v>710.90099999999995</v>
      </c>
      <c r="C163">
        <f t="shared" si="20"/>
        <v>7.10901E-4</v>
      </c>
    </row>
    <row r="164" spans="1:3" x14ac:dyDescent="0.25">
      <c r="A164">
        <v>6</v>
      </c>
      <c r="B164">
        <v>1149.268</v>
      </c>
      <c r="C164">
        <f t="shared" si="20"/>
        <v>1.1492679999999999E-3</v>
      </c>
    </row>
    <row r="165" spans="1:3" x14ac:dyDescent="0.25">
      <c r="A165" t="s">
        <v>57</v>
      </c>
    </row>
    <row r="166" spans="1:3" x14ac:dyDescent="0.25">
      <c r="A166">
        <v>1</v>
      </c>
      <c r="B166">
        <v>3900.462</v>
      </c>
      <c r="C166">
        <f t="shared" si="20"/>
        <v>3.9004619999999999E-3</v>
      </c>
    </row>
    <row r="167" spans="1:3" x14ac:dyDescent="0.25">
      <c r="A167">
        <v>2</v>
      </c>
      <c r="B167">
        <v>3874.422</v>
      </c>
      <c r="C167">
        <f t="shared" si="20"/>
        <v>3.8744220000000002E-3</v>
      </c>
    </row>
    <row r="168" spans="1:3" x14ac:dyDescent="0.25">
      <c r="A168">
        <v>3</v>
      </c>
      <c r="B168">
        <v>4022.6329999999998</v>
      </c>
      <c r="C168">
        <f t="shared" si="20"/>
        <v>4.0226329999999994E-3</v>
      </c>
    </row>
    <row r="169" spans="1:3" x14ac:dyDescent="0.25">
      <c r="A169">
        <v>4</v>
      </c>
      <c r="B169">
        <v>1360.913</v>
      </c>
      <c r="C169">
        <f t="shared" si="20"/>
        <v>1.3609130000000001E-3</v>
      </c>
    </row>
    <row r="170" spans="1:3" x14ac:dyDescent="0.25">
      <c r="A170">
        <v>5</v>
      </c>
      <c r="B170">
        <v>2869.2539999999999</v>
      </c>
      <c r="C170">
        <f t="shared" si="20"/>
        <v>2.8692539999999999E-3</v>
      </c>
    </row>
    <row r="171" spans="1:3" x14ac:dyDescent="0.25">
      <c r="A171" t="s">
        <v>58</v>
      </c>
    </row>
    <row r="172" spans="1:3" x14ac:dyDescent="0.25">
      <c r="A172">
        <v>1</v>
      </c>
      <c r="B172">
        <v>756.12800000000004</v>
      </c>
      <c r="C172">
        <f t="shared" si="20"/>
        <v>7.5612800000000001E-4</v>
      </c>
    </row>
    <row r="173" spans="1:3" x14ac:dyDescent="0.25">
      <c r="A173">
        <v>2</v>
      </c>
      <c r="B173">
        <v>1736.2360000000001</v>
      </c>
      <c r="C173">
        <f t="shared" si="20"/>
        <v>1.7362360000000002E-3</v>
      </c>
    </row>
    <row r="174" spans="1:3" x14ac:dyDescent="0.25">
      <c r="A174">
        <v>3</v>
      </c>
      <c r="B174">
        <v>2334.1689999999999</v>
      </c>
      <c r="C174">
        <f t="shared" si="20"/>
        <v>2.3341689999999997E-3</v>
      </c>
    </row>
    <row r="175" spans="1:3" x14ac:dyDescent="0.25">
      <c r="A175">
        <v>4</v>
      </c>
      <c r="B175">
        <v>1017.503</v>
      </c>
      <c r="C175">
        <f t="shared" si="20"/>
        <v>1.0175030000000001E-3</v>
      </c>
    </row>
    <row r="176" spans="1:3" x14ac:dyDescent="0.25">
      <c r="A176">
        <v>5</v>
      </c>
      <c r="B176">
        <v>1309.2249999999999</v>
      </c>
      <c r="C176">
        <f t="shared" si="20"/>
        <v>1.309225E-3</v>
      </c>
    </row>
    <row r="177" spans="1:3" x14ac:dyDescent="0.25">
      <c r="A177">
        <v>6</v>
      </c>
      <c r="B177">
        <v>1979.991</v>
      </c>
      <c r="C177">
        <f t="shared" ref="C177:C229" si="21">B177/1000000</f>
        <v>1.979991E-3</v>
      </c>
    </row>
    <row r="178" spans="1:3" x14ac:dyDescent="0.25">
      <c r="A178">
        <v>7</v>
      </c>
      <c r="B178">
        <v>1709.0219999999999</v>
      </c>
      <c r="C178">
        <f t="shared" si="21"/>
        <v>1.7090219999999999E-3</v>
      </c>
    </row>
    <row r="179" spans="1:3" x14ac:dyDescent="0.25">
      <c r="A179">
        <v>8</v>
      </c>
      <c r="B179">
        <v>2092.7640000000001</v>
      </c>
      <c r="C179">
        <f t="shared" si="21"/>
        <v>2.092764E-3</v>
      </c>
    </row>
    <row r="180" spans="1:3" x14ac:dyDescent="0.25">
      <c r="A180">
        <v>9</v>
      </c>
      <c r="B180">
        <v>1006.343</v>
      </c>
      <c r="C180">
        <f t="shared" si="21"/>
        <v>1.006343E-3</v>
      </c>
    </row>
    <row r="182" spans="1:3" x14ac:dyDescent="0.25">
      <c r="A182" t="s">
        <v>59</v>
      </c>
    </row>
    <row r="183" spans="1:3" x14ac:dyDescent="0.25">
      <c r="A183">
        <v>1</v>
      </c>
      <c r="B183">
        <v>691.71400000000006</v>
      </c>
      <c r="C183">
        <f t="shared" si="21"/>
        <v>6.9171400000000007E-4</v>
      </c>
    </row>
    <row r="184" spans="1:3" x14ac:dyDescent="0.25">
      <c r="A184">
        <v>2</v>
      </c>
      <c r="B184">
        <v>1572.3630000000001</v>
      </c>
      <c r="C184">
        <f t="shared" si="21"/>
        <v>1.572363E-3</v>
      </c>
    </row>
    <row r="185" spans="1:3" x14ac:dyDescent="0.25">
      <c r="A185">
        <v>3</v>
      </c>
      <c r="B185">
        <v>1219.9469999999999</v>
      </c>
      <c r="C185">
        <f t="shared" si="21"/>
        <v>1.2199469999999999E-3</v>
      </c>
    </row>
    <row r="186" spans="1:3" x14ac:dyDescent="0.25">
      <c r="A186">
        <v>4</v>
      </c>
      <c r="B186">
        <v>1014.567</v>
      </c>
      <c r="C186">
        <f t="shared" si="21"/>
        <v>1.0145670000000001E-3</v>
      </c>
    </row>
    <row r="187" spans="1:3" x14ac:dyDescent="0.25">
      <c r="A187">
        <v>5</v>
      </c>
      <c r="B187">
        <v>950.74</v>
      </c>
      <c r="C187">
        <f t="shared" si="21"/>
        <v>9.5074000000000005E-4</v>
      </c>
    </row>
    <row r="188" spans="1:3" x14ac:dyDescent="0.25">
      <c r="A188">
        <v>6</v>
      </c>
      <c r="B188">
        <v>808.20699999999999</v>
      </c>
      <c r="C188">
        <f t="shared" si="21"/>
        <v>8.0820700000000002E-4</v>
      </c>
    </row>
    <row r="189" spans="1:3" x14ac:dyDescent="0.25">
      <c r="A189">
        <v>7</v>
      </c>
      <c r="B189">
        <v>799.78899999999999</v>
      </c>
      <c r="C189">
        <f t="shared" si="21"/>
        <v>7.9978899999999997E-4</v>
      </c>
    </row>
    <row r="190" spans="1:3" x14ac:dyDescent="0.25">
      <c r="A190">
        <v>8</v>
      </c>
      <c r="B190">
        <v>3222.8440000000001</v>
      </c>
      <c r="C190">
        <f t="shared" si="21"/>
        <v>3.2228439999999999E-3</v>
      </c>
    </row>
    <row r="191" spans="1:3" x14ac:dyDescent="0.25">
      <c r="A191">
        <v>9</v>
      </c>
      <c r="B191">
        <v>2343.5659999999998</v>
      </c>
      <c r="C191">
        <f t="shared" si="21"/>
        <v>2.3435659999999996E-3</v>
      </c>
    </row>
    <row r="192" spans="1:3" x14ac:dyDescent="0.25">
      <c r="A192">
        <v>10</v>
      </c>
      <c r="B192">
        <v>2509.0059999999999</v>
      </c>
      <c r="C192">
        <f t="shared" si="21"/>
        <v>2.5090059999999998E-3</v>
      </c>
    </row>
    <row r="193" spans="1:3" x14ac:dyDescent="0.25">
      <c r="A193">
        <v>11</v>
      </c>
      <c r="B193">
        <v>966.20699999999999</v>
      </c>
      <c r="C193">
        <f t="shared" si="21"/>
        <v>9.6620699999999996E-4</v>
      </c>
    </row>
    <row r="194" spans="1:3" x14ac:dyDescent="0.25">
      <c r="A194">
        <v>12</v>
      </c>
      <c r="B194">
        <v>713.447</v>
      </c>
      <c r="C194">
        <f t="shared" si="21"/>
        <v>7.1344699999999997E-4</v>
      </c>
    </row>
    <row r="195" spans="1:3" x14ac:dyDescent="0.25">
      <c r="A195">
        <v>13</v>
      </c>
      <c r="B195">
        <v>2775.2759999999998</v>
      </c>
      <c r="C195">
        <f t="shared" si="21"/>
        <v>2.7752759999999997E-3</v>
      </c>
    </row>
    <row r="196" spans="1:3" x14ac:dyDescent="0.25">
      <c r="A196">
        <v>14</v>
      </c>
      <c r="B196">
        <v>788.43299999999999</v>
      </c>
      <c r="C196">
        <f t="shared" si="21"/>
        <v>7.8843299999999995E-4</v>
      </c>
    </row>
    <row r="197" spans="1:3" x14ac:dyDescent="0.25">
      <c r="A197" t="s">
        <v>60</v>
      </c>
    </row>
    <row r="198" spans="1:3" x14ac:dyDescent="0.25">
      <c r="A198">
        <v>1</v>
      </c>
      <c r="B198">
        <v>715.6</v>
      </c>
      <c r="C198">
        <f t="shared" si="21"/>
        <v>7.1560000000000005E-4</v>
      </c>
    </row>
    <row r="199" spans="1:3" x14ac:dyDescent="0.25">
      <c r="A199">
        <v>2</v>
      </c>
      <c r="B199">
        <v>1663.5989999999999</v>
      </c>
      <c r="C199">
        <f t="shared" si="21"/>
        <v>1.663599E-3</v>
      </c>
    </row>
    <row r="200" spans="1:3" x14ac:dyDescent="0.25">
      <c r="A200">
        <v>3</v>
      </c>
      <c r="B200">
        <v>724.60599999999999</v>
      </c>
      <c r="C200">
        <f t="shared" si="21"/>
        <v>7.2460600000000003E-4</v>
      </c>
    </row>
    <row r="201" spans="1:3" x14ac:dyDescent="0.25">
      <c r="A201">
        <v>4</v>
      </c>
      <c r="B201">
        <v>2039.9010000000001</v>
      </c>
      <c r="C201">
        <f t="shared" si="21"/>
        <v>2.0399010000000002E-3</v>
      </c>
    </row>
    <row r="202" spans="1:3" x14ac:dyDescent="0.25">
      <c r="A202">
        <v>5</v>
      </c>
      <c r="B202">
        <v>2972.2370000000001</v>
      </c>
      <c r="C202">
        <f t="shared" si="21"/>
        <v>2.972237E-3</v>
      </c>
    </row>
    <row r="203" spans="1:3" x14ac:dyDescent="0.25">
      <c r="A203" t="s">
        <v>61</v>
      </c>
    </row>
    <row r="204" spans="1:3" x14ac:dyDescent="0.25">
      <c r="A204">
        <v>1</v>
      </c>
      <c r="B204">
        <v>793.32799999999997</v>
      </c>
      <c r="C204">
        <f t="shared" si="21"/>
        <v>7.9332799999999994E-4</v>
      </c>
    </row>
    <row r="205" spans="1:3" x14ac:dyDescent="0.25">
      <c r="A205">
        <v>2</v>
      </c>
      <c r="B205">
        <v>797.63499999999999</v>
      </c>
      <c r="C205">
        <f t="shared" si="21"/>
        <v>7.9763499999999999E-4</v>
      </c>
    </row>
    <row r="206" spans="1:3" x14ac:dyDescent="0.25">
      <c r="A206">
        <v>3</v>
      </c>
      <c r="B206">
        <v>2262.902</v>
      </c>
      <c r="C206">
        <f t="shared" si="21"/>
        <v>2.2629020000000002E-3</v>
      </c>
    </row>
    <row r="207" spans="1:3" x14ac:dyDescent="0.25">
      <c r="A207">
        <v>4</v>
      </c>
      <c r="B207">
        <v>1802.412</v>
      </c>
      <c r="C207">
        <f t="shared" si="21"/>
        <v>1.802412E-3</v>
      </c>
    </row>
    <row r="208" spans="1:3" x14ac:dyDescent="0.25">
      <c r="A208">
        <v>5</v>
      </c>
      <c r="B208">
        <v>3164.6959999999999</v>
      </c>
      <c r="C208">
        <f t="shared" si="21"/>
        <v>3.1646959999999998E-3</v>
      </c>
    </row>
    <row r="209" spans="1:3" x14ac:dyDescent="0.25">
      <c r="A209" t="s">
        <v>62</v>
      </c>
    </row>
    <row r="210" spans="1:3" x14ac:dyDescent="0.25">
      <c r="A210">
        <v>1</v>
      </c>
      <c r="B210">
        <v>865.76900000000001</v>
      </c>
      <c r="C210">
        <f t="shared" si="21"/>
        <v>8.6576899999999996E-4</v>
      </c>
    </row>
    <row r="211" spans="1:3" x14ac:dyDescent="0.25">
      <c r="A211">
        <v>2</v>
      </c>
      <c r="B211">
        <v>1129.298</v>
      </c>
      <c r="C211">
        <f t="shared" si="21"/>
        <v>1.1292979999999999E-3</v>
      </c>
    </row>
    <row r="212" spans="1:3" x14ac:dyDescent="0.25">
      <c r="A212">
        <v>3</v>
      </c>
      <c r="B212">
        <v>754.75800000000004</v>
      </c>
      <c r="C212">
        <f t="shared" si="21"/>
        <v>7.5475800000000001E-4</v>
      </c>
    </row>
    <row r="213" spans="1:3" x14ac:dyDescent="0.25">
      <c r="A213">
        <v>4</v>
      </c>
      <c r="B213">
        <v>2596.5230000000001</v>
      </c>
      <c r="C213">
        <f t="shared" si="21"/>
        <v>2.5965230000000003E-3</v>
      </c>
    </row>
    <row r="214" spans="1:3" x14ac:dyDescent="0.25">
      <c r="A214">
        <v>5</v>
      </c>
      <c r="B214">
        <v>1125.3820000000001</v>
      </c>
      <c r="C214">
        <f t="shared" si="21"/>
        <v>1.1253820000000001E-3</v>
      </c>
    </row>
    <row r="215" spans="1:3" x14ac:dyDescent="0.25">
      <c r="A215">
        <v>6</v>
      </c>
      <c r="B215">
        <v>2990.4459999999999</v>
      </c>
      <c r="C215">
        <f t="shared" si="21"/>
        <v>2.9904459999999999E-3</v>
      </c>
    </row>
    <row r="216" spans="1:3" x14ac:dyDescent="0.25">
      <c r="A216">
        <v>7</v>
      </c>
      <c r="B216">
        <v>1433.7460000000001</v>
      </c>
      <c r="C216">
        <f t="shared" si="21"/>
        <v>1.4337460000000001E-3</v>
      </c>
    </row>
    <row r="217" spans="1:3" x14ac:dyDescent="0.25">
      <c r="A217">
        <v>8</v>
      </c>
      <c r="B217">
        <v>1614.653</v>
      </c>
      <c r="C217">
        <f t="shared" si="21"/>
        <v>1.614653E-3</v>
      </c>
    </row>
    <row r="218" spans="1:3" x14ac:dyDescent="0.25">
      <c r="A218">
        <v>9</v>
      </c>
      <c r="B218">
        <v>822.69600000000003</v>
      </c>
      <c r="C218">
        <f t="shared" si="21"/>
        <v>8.2269600000000004E-4</v>
      </c>
    </row>
    <row r="219" spans="1:3" x14ac:dyDescent="0.25">
      <c r="A219" t="s">
        <v>63</v>
      </c>
    </row>
    <row r="220" spans="1:3" x14ac:dyDescent="0.25">
      <c r="A220">
        <v>1</v>
      </c>
      <c r="B220">
        <v>1279.0740000000001</v>
      </c>
      <c r="C220">
        <f t="shared" si="21"/>
        <v>1.2790740000000001E-3</v>
      </c>
    </row>
    <row r="221" spans="1:3" x14ac:dyDescent="0.25">
      <c r="A221">
        <v>2</v>
      </c>
      <c r="B221">
        <v>694.45500000000004</v>
      </c>
      <c r="C221">
        <f t="shared" si="21"/>
        <v>6.9445500000000007E-4</v>
      </c>
    </row>
    <row r="222" spans="1:3" x14ac:dyDescent="0.25">
      <c r="A222">
        <v>3</v>
      </c>
      <c r="B222">
        <v>2154.6320000000001</v>
      </c>
      <c r="C222">
        <f t="shared" si="21"/>
        <v>2.1546320000000001E-3</v>
      </c>
    </row>
    <row r="223" spans="1:3" x14ac:dyDescent="0.25">
      <c r="A223">
        <v>4</v>
      </c>
      <c r="B223">
        <v>926.26700000000005</v>
      </c>
      <c r="C223">
        <f t="shared" si="21"/>
        <v>9.2626700000000004E-4</v>
      </c>
    </row>
    <row r="224" spans="1:3" x14ac:dyDescent="0.25">
      <c r="A224">
        <v>5</v>
      </c>
      <c r="B224">
        <v>723.43200000000002</v>
      </c>
      <c r="C224">
        <f t="shared" si="21"/>
        <v>7.2343199999999998E-4</v>
      </c>
    </row>
    <row r="225" spans="1:3" x14ac:dyDescent="0.25">
      <c r="A225">
        <v>6</v>
      </c>
      <c r="B225">
        <v>699.54600000000005</v>
      </c>
      <c r="C225">
        <f t="shared" si="21"/>
        <v>6.99546E-4</v>
      </c>
    </row>
    <row r="226" spans="1:3" x14ac:dyDescent="0.25">
      <c r="A226">
        <v>7</v>
      </c>
      <c r="B226">
        <v>728.32600000000002</v>
      </c>
      <c r="C226">
        <f t="shared" si="21"/>
        <v>7.2832600000000006E-4</v>
      </c>
    </row>
    <row r="227" spans="1:3" x14ac:dyDescent="0.25">
      <c r="A227">
        <v>8</v>
      </c>
      <c r="B227">
        <v>2095.701</v>
      </c>
      <c r="C227">
        <f t="shared" si="21"/>
        <v>2.0957010000000002E-3</v>
      </c>
    </row>
    <row r="228" spans="1:3" x14ac:dyDescent="0.25">
      <c r="A228">
        <v>9</v>
      </c>
      <c r="B228">
        <v>741.24800000000005</v>
      </c>
      <c r="C228">
        <f t="shared" si="21"/>
        <v>7.4124800000000002E-4</v>
      </c>
    </row>
    <row r="229" spans="1:3" x14ac:dyDescent="0.25">
      <c r="A229">
        <v>10</v>
      </c>
      <c r="B229">
        <v>757.89</v>
      </c>
      <c r="C229">
        <f t="shared" si="21"/>
        <v>7.5789E-4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457F8-A149-4AFD-9295-B5DF42205AA8}">
  <dimension ref="A1:Q59"/>
  <sheetViews>
    <sheetView tabSelected="1" topLeftCell="A12" workbookViewId="0">
      <selection activeCell="G49" sqref="G49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64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28" t="s">
        <v>17</v>
      </c>
      <c r="B2" s="7">
        <v>1</v>
      </c>
      <c r="C2">
        <v>16</v>
      </c>
      <c r="D2">
        <f>1597*1208</f>
        <v>1929176</v>
      </c>
      <c r="E2">
        <f>706.64*534.51</f>
        <v>377706.14639999997</v>
      </c>
      <c r="F2">
        <f>E2/1000000</f>
        <v>0.37770614639999994</v>
      </c>
      <c r="G2">
        <v>42875.127</v>
      </c>
      <c r="H2">
        <v>2679.6950000000002</v>
      </c>
      <c r="I2">
        <f>H2/1000000</f>
        <v>2.6796950000000002E-3</v>
      </c>
      <c r="J2">
        <v>11.351000000000001</v>
      </c>
      <c r="K2">
        <f>C2/F2</f>
        <v>42.360973345283114</v>
      </c>
      <c r="L2" s="5" t="s">
        <v>18</v>
      </c>
      <c r="O2" s="15">
        <v>46.542999999999999</v>
      </c>
      <c r="P2">
        <f>O2/1000</f>
        <v>4.6543000000000001E-2</v>
      </c>
      <c r="Q2">
        <f>(P2*365)/28</f>
        <v>0.60672124999999999</v>
      </c>
    </row>
    <row r="3" spans="1:17" ht="15.75" thickBot="1" x14ac:dyDescent="0.3">
      <c r="A3" s="29"/>
      <c r="B3" s="7">
        <v>2</v>
      </c>
      <c r="C3">
        <v>6</v>
      </c>
      <c r="D3">
        <f>1581*1225</f>
        <v>1936725</v>
      </c>
      <c r="E3">
        <f>699.56*542.04</f>
        <v>379189.50239999994</v>
      </c>
      <c r="F3">
        <f t="shared" ref="F3:F6" si="0">E3/1000000</f>
        <v>0.37918950239999993</v>
      </c>
      <c r="G3">
        <v>13544.13</v>
      </c>
      <c r="H3">
        <v>2257.355</v>
      </c>
      <c r="I3">
        <f t="shared" ref="I3:I6" si="1">H3/1000000</f>
        <v>2.257355E-3</v>
      </c>
      <c r="J3">
        <v>3.5720000000000001</v>
      </c>
      <c r="K3">
        <f>C3/F3</f>
        <v>15.823222853017466</v>
      </c>
      <c r="L3" s="5">
        <v>12</v>
      </c>
      <c r="O3" s="15">
        <v>55.018000000000001</v>
      </c>
      <c r="P3">
        <f t="shared" ref="P3:P6" si="2">O3/1000</f>
        <v>5.5017999999999997E-2</v>
      </c>
      <c r="Q3">
        <f t="shared" ref="Q3:Q6" si="3">(P3*365)/28</f>
        <v>0.71719892857142853</v>
      </c>
    </row>
    <row r="4" spans="1:17" ht="15.75" thickBot="1" x14ac:dyDescent="0.3">
      <c r="A4" s="29"/>
      <c r="B4" s="7">
        <v>3</v>
      </c>
      <c r="C4">
        <v>11</v>
      </c>
      <c r="D4">
        <f>1589*1229</f>
        <v>1952881</v>
      </c>
      <c r="E4">
        <f>703.1*543.81</f>
        <v>382352.81099999999</v>
      </c>
      <c r="F4">
        <f t="shared" si="0"/>
        <v>0.38235281100000001</v>
      </c>
      <c r="G4">
        <v>22239.603999999999</v>
      </c>
      <c r="H4">
        <v>2021.7819999999999</v>
      </c>
      <c r="I4">
        <f t="shared" si="1"/>
        <v>2.0217819999999997E-3</v>
      </c>
      <c r="J4">
        <v>5.8170000000000002</v>
      </c>
      <c r="K4">
        <f>C4/F4</f>
        <v>28.769240564050669</v>
      </c>
      <c r="L4" s="5">
        <v>3</v>
      </c>
      <c r="O4" s="15">
        <v>53.281999999999996</v>
      </c>
      <c r="P4">
        <f t="shared" si="2"/>
        <v>5.3281999999999996E-2</v>
      </c>
      <c r="Q4">
        <f t="shared" si="3"/>
        <v>0.6945689285714286</v>
      </c>
    </row>
    <row r="5" spans="1:17" ht="15.75" thickBot="1" x14ac:dyDescent="0.3">
      <c r="A5" s="29"/>
      <c r="B5" s="7">
        <v>4</v>
      </c>
      <c r="C5">
        <v>9</v>
      </c>
      <c r="D5">
        <f>1601*1225</f>
        <v>1961225</v>
      </c>
      <c r="E5">
        <f>708.41*542.04</f>
        <v>383986.55639999994</v>
      </c>
      <c r="F5">
        <f t="shared" si="0"/>
        <v>0.38398655639999996</v>
      </c>
      <c r="G5">
        <v>26198.018</v>
      </c>
      <c r="H5">
        <v>2910.8910000000001</v>
      </c>
      <c r="I5">
        <f t="shared" si="1"/>
        <v>2.9108910000000001E-3</v>
      </c>
      <c r="J5">
        <v>6.8230000000000004</v>
      </c>
      <c r="K5">
        <f>C5/F5</f>
        <v>23.43832056095389</v>
      </c>
      <c r="L5" s="5">
        <v>6</v>
      </c>
      <c r="O5" s="15">
        <v>36.667000000000002</v>
      </c>
      <c r="P5">
        <f t="shared" si="2"/>
        <v>3.6666999999999998E-2</v>
      </c>
      <c r="Q5">
        <f t="shared" si="3"/>
        <v>0.47798053571428573</v>
      </c>
    </row>
    <row r="6" spans="1:17" ht="15.75" thickBot="1" x14ac:dyDescent="0.3">
      <c r="A6" s="30"/>
      <c r="B6" s="7">
        <v>5</v>
      </c>
      <c r="C6">
        <v>12</v>
      </c>
      <c r="D6">
        <f>1602*1207</f>
        <v>1933614</v>
      </c>
      <c r="E6">
        <f>708.85*534.07</f>
        <v>378575.51950000005</v>
      </c>
      <c r="F6">
        <f t="shared" si="0"/>
        <v>0.37857551950000007</v>
      </c>
      <c r="G6">
        <v>28348.148000000001</v>
      </c>
      <c r="H6">
        <v>2362.346</v>
      </c>
      <c r="I6">
        <f t="shared" si="1"/>
        <v>2.362346E-3</v>
      </c>
      <c r="J6">
        <v>7.4880000000000004</v>
      </c>
      <c r="K6">
        <f>C6/F6</f>
        <v>31.697770674260404</v>
      </c>
      <c r="L6" s="5">
        <v>9</v>
      </c>
      <c r="O6" s="15">
        <v>51.613</v>
      </c>
      <c r="P6">
        <f t="shared" si="2"/>
        <v>5.1612999999999999E-2</v>
      </c>
      <c r="Q6">
        <f t="shared" si="3"/>
        <v>0.67281232142857139</v>
      </c>
    </row>
    <row r="7" spans="1:17" ht="15.75" thickBot="1" x14ac:dyDescent="0.3">
      <c r="A7" s="7" t="s">
        <v>19</v>
      </c>
      <c r="B7" s="4"/>
      <c r="C7" s="6">
        <f>AVERAGE(C2:C6)</f>
        <v>10.8</v>
      </c>
      <c r="D7" s="4">
        <f t="shared" ref="D7:H7" si="4">AVERAGE(D2:D6)</f>
        <v>1942724.2</v>
      </c>
      <c r="E7" s="4">
        <f t="shared" si="4"/>
        <v>380362.10713999998</v>
      </c>
      <c r="F7" s="4">
        <f>AVERAGE(F2:F6)</f>
        <v>0.38036210713999996</v>
      </c>
      <c r="G7" s="4">
        <f t="shared" si="4"/>
        <v>26641.005400000002</v>
      </c>
      <c r="H7" s="4">
        <f t="shared" si="4"/>
        <v>2446.4137999999998</v>
      </c>
      <c r="I7" s="4">
        <f>AVERAGE(I2:I6)</f>
        <v>2.4464138E-3</v>
      </c>
      <c r="J7" s="4">
        <f>AVERAGE(J2:J6)</f>
        <v>7.0102000000000002</v>
      </c>
      <c r="K7" s="4">
        <f>AVERAGE(K2:K6)</f>
        <v>28.417905599513109</v>
      </c>
      <c r="M7" s="4" t="e">
        <f t="shared" ref="M7:Q7" si="5">AVERAGE(M2:M6)</f>
        <v>#DIV/0!</v>
      </c>
      <c r="N7" s="4" t="e">
        <f t="shared" si="5"/>
        <v>#DIV/0!</v>
      </c>
      <c r="O7" s="4">
        <f t="shared" si="5"/>
        <v>48.624600000000001</v>
      </c>
      <c r="P7" s="4">
        <f t="shared" si="5"/>
        <v>4.8624600000000004E-2</v>
      </c>
      <c r="Q7" s="4">
        <f t="shared" si="5"/>
        <v>0.63385639285714279</v>
      </c>
    </row>
    <row r="8" spans="1:17" ht="15.75" thickBot="1" x14ac:dyDescent="0.3"/>
    <row r="9" spans="1:17" ht="15.75" thickBot="1" x14ac:dyDescent="0.3">
      <c r="A9" s="7" t="s">
        <v>64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28" t="s">
        <v>20</v>
      </c>
      <c r="B10" s="7">
        <v>1</v>
      </c>
      <c r="C10">
        <v>7</v>
      </c>
      <c r="D10">
        <f>1586*1210</f>
        <v>1919060</v>
      </c>
      <c r="E10">
        <f>701.77*535.4</f>
        <v>375727.658</v>
      </c>
      <c r="F10">
        <f>E10/1000000</f>
        <v>0.37572765800000002</v>
      </c>
      <c r="G10">
        <v>24968.673999999999</v>
      </c>
      <c r="H10">
        <v>3566.953</v>
      </c>
      <c r="I10">
        <f>H10/1000000</f>
        <v>3.5669529999999999E-3</v>
      </c>
      <c r="J10">
        <v>6.6449999999999996</v>
      </c>
      <c r="K10">
        <f>C10/F10</f>
        <v>18.630515616712994</v>
      </c>
      <c r="O10" s="15">
        <v>52.610999999999997</v>
      </c>
      <c r="P10">
        <f>O10/1000</f>
        <v>5.2610999999999998E-2</v>
      </c>
      <c r="Q10">
        <f>(P10*365)/28</f>
        <v>0.68582196428571429</v>
      </c>
    </row>
    <row r="11" spans="1:17" ht="15.75" thickBot="1" x14ac:dyDescent="0.3">
      <c r="A11" s="29"/>
      <c r="B11" s="7">
        <v>2</v>
      </c>
      <c r="C11">
        <v>10</v>
      </c>
      <c r="D11">
        <f>1588*1223</f>
        <v>1942124</v>
      </c>
      <c r="E11">
        <f>702.65*541.15</f>
        <v>380239.04749999999</v>
      </c>
      <c r="F11">
        <f t="shared" ref="F11:F14" si="6">E11/1000000</f>
        <v>0.38023904749999998</v>
      </c>
      <c r="G11">
        <v>22397.016</v>
      </c>
      <c r="H11">
        <v>2239.7020000000002</v>
      </c>
      <c r="I11">
        <f t="shared" ref="I11:I14" si="7">H11/1000000</f>
        <v>2.2397020000000001E-3</v>
      </c>
      <c r="J11">
        <v>5.89</v>
      </c>
      <c r="K11">
        <f>C11/F11</f>
        <v>26.299245345127265</v>
      </c>
      <c r="O11" s="15">
        <v>69.668999999999997</v>
      </c>
      <c r="P11">
        <f t="shared" ref="P11:P14" si="8">O11/1000</f>
        <v>6.9668999999999995E-2</v>
      </c>
      <c r="Q11">
        <f t="shared" ref="Q11:Q14" si="9">(P11*365)/28</f>
        <v>0.90818517857142844</v>
      </c>
    </row>
    <row r="12" spans="1:17" ht="15.75" thickBot="1" x14ac:dyDescent="0.3">
      <c r="A12" s="29"/>
      <c r="B12" s="7">
        <v>3</v>
      </c>
      <c r="C12">
        <v>11</v>
      </c>
      <c r="D12">
        <f>1592*1156</f>
        <v>1840352</v>
      </c>
      <c r="E12">
        <f>704.42*511.5</f>
        <v>360310.82999999996</v>
      </c>
      <c r="F12">
        <f t="shared" si="6"/>
        <v>0.36031082999999997</v>
      </c>
      <c r="G12">
        <v>24076.082999999999</v>
      </c>
      <c r="H12">
        <v>2188.7350000000001</v>
      </c>
      <c r="I12">
        <f t="shared" si="7"/>
        <v>2.1887350000000002E-3</v>
      </c>
      <c r="J12">
        <v>6.6820000000000004</v>
      </c>
      <c r="K12">
        <f>C12/F12</f>
        <v>30.529196138789391</v>
      </c>
      <c r="O12" s="15">
        <v>46.357999999999997</v>
      </c>
      <c r="P12">
        <f t="shared" si="8"/>
        <v>4.6357999999999996E-2</v>
      </c>
      <c r="Q12">
        <f t="shared" si="9"/>
        <v>0.60430964285714273</v>
      </c>
    </row>
    <row r="13" spans="1:17" ht="15.75" thickBot="1" x14ac:dyDescent="0.3">
      <c r="A13" s="29"/>
      <c r="B13" s="7">
        <v>4</v>
      </c>
      <c r="C13">
        <v>10</v>
      </c>
      <c r="D13">
        <f>1581*1206</f>
        <v>1906686</v>
      </c>
      <c r="E13">
        <f>699.56*533.63</f>
        <v>373306.20279999997</v>
      </c>
      <c r="F13">
        <f t="shared" si="6"/>
        <v>0.37330620279999999</v>
      </c>
      <c r="G13">
        <v>24588.26</v>
      </c>
      <c r="H13">
        <v>2458.826</v>
      </c>
      <c r="I13">
        <f t="shared" si="7"/>
        <v>2.4588259999999999E-3</v>
      </c>
      <c r="J13">
        <v>6.5869999999999997</v>
      </c>
      <c r="K13">
        <f>C13/F13</f>
        <v>26.787660973738312</v>
      </c>
      <c r="O13" s="15">
        <v>45.124000000000002</v>
      </c>
      <c r="P13">
        <f t="shared" si="8"/>
        <v>4.5124000000000004E-2</v>
      </c>
      <c r="Q13">
        <f t="shared" si="9"/>
        <v>0.58822357142857151</v>
      </c>
    </row>
    <row r="14" spans="1:17" ht="15.75" thickBot="1" x14ac:dyDescent="0.3">
      <c r="A14" s="30"/>
      <c r="B14" s="7">
        <v>5</v>
      </c>
      <c r="C14">
        <v>12</v>
      </c>
      <c r="D14">
        <f>1602*1220</f>
        <v>1954440</v>
      </c>
      <c r="E14">
        <f>708.85*539.82</f>
        <v>382651.40700000006</v>
      </c>
      <c r="F14">
        <f t="shared" si="6"/>
        <v>0.38265140700000005</v>
      </c>
      <c r="G14">
        <v>27385.465</v>
      </c>
      <c r="H14">
        <v>2282.1219999999998</v>
      </c>
      <c r="I14">
        <f t="shared" si="7"/>
        <v>2.2821219999999997E-3</v>
      </c>
      <c r="J14">
        <v>7.157</v>
      </c>
      <c r="K14">
        <f>C14/F14</f>
        <v>31.360135571120473</v>
      </c>
      <c r="O14" s="15">
        <v>58.802999999999997</v>
      </c>
      <c r="P14">
        <f t="shared" si="8"/>
        <v>5.8802999999999994E-2</v>
      </c>
      <c r="Q14">
        <f t="shared" si="9"/>
        <v>0.76653910714285711</v>
      </c>
    </row>
    <row r="15" spans="1:17" ht="15.75" thickBot="1" x14ac:dyDescent="0.3">
      <c r="A15" s="7" t="s">
        <v>19</v>
      </c>
      <c r="B15" s="4"/>
      <c r="C15" s="6">
        <f>AVERAGE(C10:C14)</f>
        <v>10</v>
      </c>
      <c r="D15" s="4">
        <f t="shared" ref="D15:E15" si="10">AVERAGE(D10:D14)</f>
        <v>1912532.4</v>
      </c>
      <c r="E15" s="4">
        <f t="shared" si="10"/>
        <v>374447.02905999997</v>
      </c>
      <c r="F15" s="4">
        <f>AVERAGE(F10:F14)</f>
        <v>0.37444702906000005</v>
      </c>
      <c r="G15" s="4">
        <f t="shared" ref="G15:H15" si="11">AVERAGE(G10:G14)</f>
        <v>24683.099599999998</v>
      </c>
      <c r="H15" s="4">
        <f t="shared" si="11"/>
        <v>2547.2676000000001</v>
      </c>
      <c r="I15" s="4">
        <f>AVERAGE(I10:I14)</f>
        <v>2.5472675999999995E-3</v>
      </c>
      <c r="J15" s="4">
        <f>AVERAGE(J10:J14)</f>
        <v>6.5922000000000001</v>
      </c>
      <c r="K15" s="4">
        <f>AVERAGE(K10:K14)</f>
        <v>26.721350729097686</v>
      </c>
      <c r="M15" s="4" t="e">
        <f t="shared" ref="M15:Q15" si="12">AVERAGE(M10:M14)</f>
        <v>#DIV/0!</v>
      </c>
      <c r="N15" s="4" t="e">
        <f t="shared" si="12"/>
        <v>#DIV/0!</v>
      </c>
      <c r="O15" s="4">
        <f t="shared" si="12"/>
        <v>54.512999999999998</v>
      </c>
      <c r="P15" s="4">
        <f t="shared" si="12"/>
        <v>5.4512999999999999E-2</v>
      </c>
      <c r="Q15" s="4">
        <f t="shared" si="12"/>
        <v>0.71061589285714288</v>
      </c>
    </row>
    <row r="16" spans="1:17" ht="15.75" thickBot="1" x14ac:dyDescent="0.3"/>
    <row r="17" spans="1:17" ht="15.75" thickBot="1" x14ac:dyDescent="0.3">
      <c r="A17" s="7" t="s">
        <v>64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28" t="s">
        <v>21</v>
      </c>
      <c r="B18" s="7">
        <v>1</v>
      </c>
      <c r="C18">
        <v>13</v>
      </c>
      <c r="D18">
        <f>1576*1204</f>
        <v>1897504</v>
      </c>
      <c r="E18">
        <f>697.35*532.74</f>
        <v>371506.239</v>
      </c>
      <c r="F18">
        <f>E18/1000000</f>
        <v>0.37150623900000002</v>
      </c>
      <c r="G18">
        <v>24240.936000000002</v>
      </c>
      <c r="H18">
        <v>1864.6869999999999</v>
      </c>
      <c r="I18">
        <f>H18/1000000</f>
        <v>1.8646869999999999E-3</v>
      </c>
      <c r="J18">
        <v>6.5250000000000004</v>
      </c>
      <c r="K18">
        <f>C18/F18</f>
        <v>34.992682855051591</v>
      </c>
      <c r="O18" s="15">
        <v>72.540000000000006</v>
      </c>
      <c r="P18">
        <f>O18/1000</f>
        <v>7.2540000000000007E-2</v>
      </c>
      <c r="Q18">
        <f>(P18*365)/28</f>
        <v>0.94561071428571442</v>
      </c>
    </row>
    <row r="19" spans="1:17" ht="15.75" thickBot="1" x14ac:dyDescent="0.3">
      <c r="A19" s="29"/>
      <c r="B19" s="7">
        <v>2</v>
      </c>
      <c r="C19">
        <v>6</v>
      </c>
      <c r="D19">
        <f>1612*1226</f>
        <v>1976312</v>
      </c>
      <c r="E19">
        <f>713.27*542.48</f>
        <v>386934.7096</v>
      </c>
      <c r="F19">
        <f t="shared" ref="F19:F22" si="13">E19/1000000</f>
        <v>0.38693470959999998</v>
      </c>
      <c r="G19">
        <v>7220.808</v>
      </c>
      <c r="H19">
        <v>1203.4680000000001</v>
      </c>
      <c r="I19">
        <f t="shared" ref="I19:I22" si="14">H19/1000000</f>
        <v>1.2034680000000001E-3</v>
      </c>
      <c r="J19">
        <v>1.8660000000000001</v>
      </c>
      <c r="K19">
        <f>C19/F19</f>
        <v>15.506492054441425</v>
      </c>
      <c r="O19" s="15">
        <v>35.9</v>
      </c>
      <c r="P19">
        <f t="shared" ref="P19:P22" si="15">O19/1000</f>
        <v>3.5900000000000001E-2</v>
      </c>
      <c r="Q19">
        <f t="shared" ref="Q19:Q22" si="16">(P19*365)/28</f>
        <v>0.46798214285714285</v>
      </c>
    </row>
    <row r="20" spans="1:17" ht="15.75" thickBot="1" x14ac:dyDescent="0.3">
      <c r="A20" s="29"/>
      <c r="B20" s="7">
        <v>3</v>
      </c>
      <c r="C20">
        <v>9</v>
      </c>
      <c r="D20">
        <f>1600*1225</f>
        <v>1960000</v>
      </c>
      <c r="E20">
        <f>707.96*542.04</f>
        <v>383742.6384</v>
      </c>
      <c r="F20">
        <f t="shared" si="13"/>
        <v>0.3837426384</v>
      </c>
      <c r="G20">
        <v>25210.862000000001</v>
      </c>
      <c r="H20">
        <v>2801.2069999999999</v>
      </c>
      <c r="I20">
        <f t="shared" si="14"/>
        <v>2.801207E-3</v>
      </c>
      <c r="J20">
        <v>6.57</v>
      </c>
      <c r="K20">
        <f>C20/F20</f>
        <v>23.453218640297962</v>
      </c>
      <c r="O20" s="15">
        <v>47.103000000000002</v>
      </c>
      <c r="P20">
        <f t="shared" si="15"/>
        <v>4.7102999999999999E-2</v>
      </c>
      <c r="Q20">
        <f t="shared" si="16"/>
        <v>0.61402125000000007</v>
      </c>
    </row>
    <row r="21" spans="1:17" ht="15.75" thickBot="1" x14ac:dyDescent="0.3">
      <c r="A21" s="29"/>
      <c r="B21" s="7">
        <v>4</v>
      </c>
      <c r="C21">
        <v>4</v>
      </c>
      <c r="D21">
        <f>1612*1207</f>
        <v>1945684</v>
      </c>
      <c r="E21">
        <f>713.27*534.07</f>
        <v>380936.10890000005</v>
      </c>
      <c r="F21">
        <f t="shared" si="13"/>
        <v>0.38093610890000007</v>
      </c>
      <c r="G21">
        <v>12008.771000000001</v>
      </c>
      <c r="H21">
        <v>3002.1930000000002</v>
      </c>
      <c r="I21">
        <f t="shared" si="14"/>
        <v>3.0021930000000002E-3</v>
      </c>
      <c r="J21">
        <v>3.1520000000000001</v>
      </c>
      <c r="K21">
        <f>C21/F21</f>
        <v>10.500448517601791</v>
      </c>
      <c r="O21" s="15">
        <v>55.793999999999997</v>
      </c>
      <c r="P21">
        <f t="shared" si="15"/>
        <v>5.5793999999999996E-2</v>
      </c>
      <c r="Q21">
        <f t="shared" si="16"/>
        <v>0.72731464285714276</v>
      </c>
    </row>
    <row r="22" spans="1:17" ht="15.75" thickBot="1" x14ac:dyDescent="0.3">
      <c r="A22" s="30"/>
      <c r="B22" s="7">
        <v>5</v>
      </c>
      <c r="C22">
        <v>4</v>
      </c>
      <c r="D22">
        <f>1610*1227</f>
        <v>1975470</v>
      </c>
      <c r="E22">
        <f>712.39*542.92</f>
        <v>386770.77879999997</v>
      </c>
      <c r="F22">
        <f t="shared" si="13"/>
        <v>0.38677077879999999</v>
      </c>
      <c r="G22">
        <v>8530.8169999999991</v>
      </c>
      <c r="H22">
        <v>2132.7040000000002</v>
      </c>
      <c r="I22">
        <f t="shared" si="14"/>
        <v>2.132704E-3</v>
      </c>
      <c r="J22">
        <v>2.206</v>
      </c>
      <c r="K22">
        <f>C22/F22</f>
        <v>10.342042934087347</v>
      </c>
      <c r="O22" s="15">
        <v>46.323999999999998</v>
      </c>
      <c r="P22">
        <f t="shared" si="15"/>
        <v>4.6323999999999997E-2</v>
      </c>
      <c r="Q22">
        <f t="shared" si="16"/>
        <v>0.60386642857142847</v>
      </c>
    </row>
    <row r="23" spans="1:17" ht="15.75" thickBot="1" x14ac:dyDescent="0.3">
      <c r="A23" s="7" t="s">
        <v>19</v>
      </c>
      <c r="B23" s="4"/>
      <c r="C23" s="6">
        <f>AVERAGE(C18:C22)</f>
        <v>7.2</v>
      </c>
      <c r="D23" s="4">
        <f t="shared" ref="D23:E23" si="17">AVERAGE(D18:D22)</f>
        <v>1950994</v>
      </c>
      <c r="E23" s="4">
        <f t="shared" si="17"/>
        <v>381978.09494000004</v>
      </c>
      <c r="F23" s="4">
        <f>AVERAGE(F18:F22)</f>
        <v>0.38197809494000001</v>
      </c>
      <c r="G23" s="4">
        <f t="shared" ref="G23:H23" si="18">AVERAGE(G18:G22)</f>
        <v>15442.4388</v>
      </c>
      <c r="H23" s="4">
        <f t="shared" si="18"/>
        <v>2200.8517999999999</v>
      </c>
      <c r="I23" s="4">
        <f>AVERAGE(I18:I22)</f>
        <v>2.2008517999999996E-3</v>
      </c>
      <c r="J23" s="4">
        <f>AVERAGE(J18:J22)</f>
        <v>4.0637999999999996</v>
      </c>
      <c r="K23" s="4">
        <f>AVERAGE(K18:K22)</f>
        <v>18.958977000296024</v>
      </c>
      <c r="M23" s="4" t="e">
        <f t="shared" ref="M23:Q23" si="19">AVERAGE(M18:M22)</f>
        <v>#DIV/0!</v>
      </c>
      <c r="N23" s="4" t="e">
        <f t="shared" si="19"/>
        <v>#DIV/0!</v>
      </c>
      <c r="O23" s="4">
        <f t="shared" si="19"/>
        <v>51.532200000000003</v>
      </c>
      <c r="P23" s="4">
        <f t="shared" si="19"/>
        <v>5.1532199999999993E-2</v>
      </c>
      <c r="Q23" s="4">
        <f t="shared" si="19"/>
        <v>0.67175903571428575</v>
      </c>
    </row>
    <row r="24" spans="1:17" ht="15.75" thickBot="1" x14ac:dyDescent="0.3">
      <c r="H24">
        <f>AVERAGE(H2:H6,H10:H14,H18:H22)</f>
        <v>2398.177733333333</v>
      </c>
      <c r="O24">
        <f>AVERAGE(O2:O6,O10:O14,O18:O22)</f>
        <v>51.556599999999996</v>
      </c>
    </row>
    <row r="25" spans="1:17" ht="15.75" thickBot="1" x14ac:dyDescent="0.3">
      <c r="A25" s="7" t="s">
        <v>64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28" t="s">
        <v>22</v>
      </c>
      <c r="B26" s="7">
        <v>1</v>
      </c>
      <c r="C26">
        <v>21</v>
      </c>
      <c r="D26">
        <f>1573*1221</f>
        <v>1920633</v>
      </c>
      <c r="E26">
        <f>696.02*540.27</f>
        <v>376038.7254</v>
      </c>
      <c r="F26">
        <f>E26/1000000</f>
        <v>0.3760387254</v>
      </c>
      <c r="G26">
        <v>37226.095000000001</v>
      </c>
      <c r="H26">
        <v>1772.671</v>
      </c>
      <c r="I26">
        <f>H26/1000000</f>
        <v>1.772671E-3</v>
      </c>
      <c r="J26">
        <v>9.9</v>
      </c>
      <c r="K26">
        <f>C26/F26</f>
        <v>55.845312148800303</v>
      </c>
      <c r="O26" s="15">
        <v>57.039000000000001</v>
      </c>
      <c r="P26">
        <f>O26/1000</f>
        <v>5.7038999999999999E-2</v>
      </c>
      <c r="Q26">
        <f>(P26*365)/28</f>
        <v>0.74354410714285712</v>
      </c>
    </row>
    <row r="27" spans="1:17" ht="15.75" thickBot="1" x14ac:dyDescent="0.3">
      <c r="A27" s="29"/>
      <c r="B27" s="7">
        <v>2</v>
      </c>
      <c r="C27">
        <v>15</v>
      </c>
      <c r="D27">
        <f>1603*1212</f>
        <v>1942836</v>
      </c>
      <c r="E27">
        <f>709.29*536.28</f>
        <v>380378.04119999998</v>
      </c>
      <c r="F27">
        <f t="shared" ref="F27:F30" si="20">E27/1000000</f>
        <v>0.38037804119999996</v>
      </c>
      <c r="G27">
        <v>32522.124</v>
      </c>
      <c r="H27">
        <v>2168.1419999999998</v>
      </c>
      <c r="I27">
        <f t="shared" ref="I27:I30" si="21">H27/1000000</f>
        <v>2.1681419999999996E-3</v>
      </c>
      <c r="J27">
        <v>8.5500000000000007</v>
      </c>
      <c r="K27">
        <f>C27/F27</f>
        <v>39.434453031722491</v>
      </c>
      <c r="O27" s="15">
        <v>50.688000000000002</v>
      </c>
      <c r="P27">
        <f t="shared" ref="P27:P30" si="22">O27/1000</f>
        <v>5.0688000000000004E-2</v>
      </c>
      <c r="Q27">
        <f t="shared" ref="Q27:Q30" si="23">(P27*365)/28</f>
        <v>0.66075428571428574</v>
      </c>
    </row>
    <row r="28" spans="1:17" ht="15.75" thickBot="1" x14ac:dyDescent="0.3">
      <c r="A28" s="29"/>
      <c r="B28" s="7">
        <v>3</v>
      </c>
      <c r="C28">
        <v>8</v>
      </c>
      <c r="D28">
        <f>1602*1219</f>
        <v>1952838</v>
      </c>
      <c r="E28">
        <f>708.85*539.38</f>
        <v>382339.51300000004</v>
      </c>
      <c r="F28">
        <f t="shared" si="20"/>
        <v>0.38233951300000002</v>
      </c>
      <c r="G28">
        <v>14099.380999999999</v>
      </c>
      <c r="H28">
        <v>1762.423</v>
      </c>
      <c r="I28">
        <f t="shared" si="21"/>
        <v>1.7624229999999999E-3</v>
      </c>
      <c r="J28">
        <v>3.6880000000000002</v>
      </c>
      <c r="K28">
        <f>C28/F28</f>
        <v>20.923811764127031</v>
      </c>
      <c r="O28" s="15">
        <v>39.957999999999998</v>
      </c>
      <c r="P28">
        <f t="shared" si="22"/>
        <v>3.9958E-2</v>
      </c>
      <c r="Q28">
        <f t="shared" si="23"/>
        <v>0.52088107142857143</v>
      </c>
    </row>
    <row r="29" spans="1:17" ht="15.75" thickBot="1" x14ac:dyDescent="0.3">
      <c r="A29" s="29"/>
      <c r="B29" s="7">
        <v>4</v>
      </c>
      <c r="C29">
        <v>12</v>
      </c>
      <c r="D29">
        <f>1606*1224</f>
        <v>1965744</v>
      </c>
      <c r="E29">
        <f>710.62*541.59</f>
        <v>384864.68580000004</v>
      </c>
      <c r="F29">
        <f t="shared" si="20"/>
        <v>0.38486468580000005</v>
      </c>
      <c r="G29">
        <v>25644.137999999999</v>
      </c>
      <c r="H29">
        <v>2137.0120000000002</v>
      </c>
      <c r="I29">
        <f t="shared" si="21"/>
        <v>2.1370120000000002E-3</v>
      </c>
      <c r="J29">
        <v>6.633</v>
      </c>
      <c r="K29">
        <f>C29/F29</f>
        <v>31.179789787821573</v>
      </c>
      <c r="O29" s="15">
        <v>34.834000000000003</v>
      </c>
      <c r="P29">
        <f t="shared" si="22"/>
        <v>3.4834000000000004E-2</v>
      </c>
      <c r="Q29">
        <f t="shared" si="23"/>
        <v>0.45408607142857144</v>
      </c>
    </row>
    <row r="30" spans="1:17" ht="15.75" thickBot="1" x14ac:dyDescent="0.3">
      <c r="A30" s="30"/>
      <c r="B30" s="7">
        <v>5</v>
      </c>
      <c r="C30">
        <v>5</v>
      </c>
      <c r="D30">
        <f>1606*1225</f>
        <v>1967350</v>
      </c>
      <c r="E30">
        <f>710.62*542.04</f>
        <v>385184.46479999996</v>
      </c>
      <c r="F30">
        <f t="shared" si="20"/>
        <v>0.38518446479999996</v>
      </c>
      <c r="G30">
        <v>7665.0479999999998</v>
      </c>
      <c r="H30">
        <v>1533.01</v>
      </c>
      <c r="I30">
        <f t="shared" si="21"/>
        <v>1.53301E-3</v>
      </c>
      <c r="J30">
        <v>1.99</v>
      </c>
      <c r="K30">
        <f>C30/F30</f>
        <v>12.980793507848659</v>
      </c>
      <c r="O30" s="15">
        <v>20.158000000000001</v>
      </c>
      <c r="P30">
        <f t="shared" si="22"/>
        <v>2.0158000000000002E-2</v>
      </c>
      <c r="Q30">
        <f t="shared" si="23"/>
        <v>0.26277392857142862</v>
      </c>
    </row>
    <row r="31" spans="1:17" ht="15.75" thickBot="1" x14ac:dyDescent="0.3">
      <c r="A31" s="7" t="s">
        <v>19</v>
      </c>
      <c r="B31" s="4"/>
      <c r="C31" s="6">
        <f>AVERAGE(C26:C30)</f>
        <v>12.2</v>
      </c>
      <c r="D31" s="4">
        <f t="shared" ref="D31:E31" si="24">AVERAGE(D26:D30)</f>
        <v>1949880.2</v>
      </c>
      <c r="E31" s="4">
        <f t="shared" si="24"/>
        <v>381761.08604000002</v>
      </c>
      <c r="F31" s="4">
        <f>AVERAGE(F26:F30)</f>
        <v>0.38176108603999998</v>
      </c>
      <c r="G31" s="4">
        <f t="shared" ref="G31:H31" si="25">AVERAGE(G26:G30)</f>
        <v>23431.357199999995</v>
      </c>
      <c r="H31" s="4">
        <f t="shared" si="25"/>
        <v>1874.6515999999999</v>
      </c>
      <c r="I31" s="4">
        <f>AVERAGE(I26:I30)</f>
        <v>1.8746515999999997E-3</v>
      </c>
      <c r="J31" s="4">
        <f>AVERAGE(J26:J30)</f>
        <v>6.1521999999999997</v>
      </c>
      <c r="K31" s="4">
        <f>AVERAGE(K26:K30)</f>
        <v>32.072832048064008</v>
      </c>
      <c r="M31" s="4" t="e">
        <f t="shared" ref="M31:Q31" si="26">AVERAGE(M26:M30)</f>
        <v>#DIV/0!</v>
      </c>
      <c r="N31" s="4" t="e">
        <f t="shared" si="26"/>
        <v>#DIV/0!</v>
      </c>
      <c r="O31" s="4">
        <f t="shared" si="26"/>
        <v>40.535400000000003</v>
      </c>
      <c r="P31" s="4">
        <f t="shared" si="26"/>
        <v>4.0535400000000006E-2</v>
      </c>
      <c r="Q31" s="4">
        <f t="shared" si="26"/>
        <v>0.52840789285714285</v>
      </c>
    </row>
    <row r="32" spans="1:17" ht="15.75" thickBot="1" x14ac:dyDescent="0.3"/>
    <row r="33" spans="1:17" ht="15.75" thickBot="1" x14ac:dyDescent="0.3">
      <c r="A33" s="7" t="s">
        <v>64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28" t="s">
        <v>23</v>
      </c>
      <c r="B34" s="7">
        <v>1</v>
      </c>
      <c r="C34">
        <v>8</v>
      </c>
      <c r="D34">
        <f>1508*1146</f>
        <v>1728168</v>
      </c>
      <c r="E34">
        <f>667.26*507.8</f>
        <v>338834.62800000003</v>
      </c>
      <c r="F34">
        <f>E34/1000000</f>
        <v>0.33883462800000003</v>
      </c>
      <c r="G34">
        <v>18091.080000000002</v>
      </c>
      <c r="H34">
        <v>2261.3850000000002</v>
      </c>
      <c r="I34">
        <f>H34/1000000</f>
        <v>2.2613850000000003E-3</v>
      </c>
      <c r="J34">
        <v>5.3470000000000004</v>
      </c>
      <c r="K34">
        <f>C34/F34</f>
        <v>23.610337724986007</v>
      </c>
      <c r="O34" s="15">
        <v>62.396999999999998</v>
      </c>
      <c r="P34">
        <f>O34/1000</f>
        <v>6.2397000000000001E-2</v>
      </c>
      <c r="Q34">
        <f>(P34*365)/28</f>
        <v>0.81338946428571435</v>
      </c>
    </row>
    <row r="35" spans="1:17" ht="15.75" thickBot="1" x14ac:dyDescent="0.3">
      <c r="A35" s="29"/>
      <c r="B35" s="7">
        <v>2</v>
      </c>
      <c r="C35">
        <v>5</v>
      </c>
      <c r="D35">
        <f>1609*1224</f>
        <v>1969416</v>
      </c>
      <c r="E35">
        <f>711.95*541.59</f>
        <v>385585.00050000002</v>
      </c>
      <c r="F35">
        <f t="shared" ref="F35:F38" si="27">E35/1000000</f>
        <v>0.3855850005</v>
      </c>
      <c r="G35">
        <v>8166.8490000000002</v>
      </c>
      <c r="H35">
        <v>1633.37</v>
      </c>
      <c r="I35">
        <f t="shared" ref="I35:I38" si="28">H35/1000000</f>
        <v>1.6333699999999999E-3</v>
      </c>
      <c r="J35">
        <v>2.1179999999999999</v>
      </c>
      <c r="K35">
        <f>C35/F35</f>
        <v>12.967309396154791</v>
      </c>
      <c r="O35" s="15">
        <v>62.655000000000001</v>
      </c>
      <c r="P35">
        <f t="shared" ref="P35:P38" si="29">O35/1000</f>
        <v>6.2655000000000002E-2</v>
      </c>
      <c r="Q35">
        <f t="shared" ref="Q35:Q38" si="30">(P35*365)/28</f>
        <v>0.81675267857142864</v>
      </c>
    </row>
    <row r="36" spans="1:17" ht="15.75" thickBot="1" x14ac:dyDescent="0.3">
      <c r="A36" s="29"/>
      <c r="B36" s="7">
        <v>3</v>
      </c>
      <c r="C36">
        <v>7</v>
      </c>
      <c r="D36">
        <f>1610*1223</f>
        <v>1969030</v>
      </c>
      <c r="E36">
        <f>712.39*541.15</f>
        <v>385509.84849999996</v>
      </c>
      <c r="F36">
        <f t="shared" si="27"/>
        <v>0.38550984849999997</v>
      </c>
      <c r="G36">
        <v>12895.684999999999</v>
      </c>
      <c r="H36">
        <v>1842.241</v>
      </c>
      <c r="I36">
        <f t="shared" si="28"/>
        <v>1.8422409999999999E-3</v>
      </c>
      <c r="J36">
        <v>3.3450000000000002</v>
      </c>
      <c r="K36">
        <f>C36/F36</f>
        <v>18.157772174269109</v>
      </c>
      <c r="O36" s="15">
        <v>63.215000000000003</v>
      </c>
      <c r="P36">
        <f t="shared" si="29"/>
        <v>6.3215000000000007E-2</v>
      </c>
      <c r="Q36">
        <f t="shared" si="30"/>
        <v>0.82405267857142861</v>
      </c>
    </row>
    <row r="37" spans="1:17" ht="15.75" thickBot="1" x14ac:dyDescent="0.3">
      <c r="A37" s="29"/>
      <c r="B37" s="7">
        <v>4</v>
      </c>
      <c r="C37">
        <v>6</v>
      </c>
      <c r="D37">
        <f>1589*1221</f>
        <v>1940169</v>
      </c>
      <c r="E37">
        <f>703.1*540.27</f>
        <v>379863.837</v>
      </c>
      <c r="F37">
        <f t="shared" si="27"/>
        <v>0.37986383699999998</v>
      </c>
      <c r="G37">
        <v>12003.877</v>
      </c>
      <c r="H37">
        <v>2000.646</v>
      </c>
      <c r="I37">
        <f t="shared" si="28"/>
        <v>2.000646E-3</v>
      </c>
      <c r="J37">
        <v>3.16</v>
      </c>
      <c r="K37">
        <f>C37/F37</f>
        <v>15.795133454622585</v>
      </c>
      <c r="O37" s="15">
        <v>55.896000000000001</v>
      </c>
      <c r="P37">
        <f t="shared" si="29"/>
        <v>5.5896000000000001E-2</v>
      </c>
      <c r="Q37">
        <f t="shared" si="30"/>
        <v>0.72864428571428574</v>
      </c>
    </row>
    <row r="38" spans="1:17" ht="15.75" thickBot="1" x14ac:dyDescent="0.3">
      <c r="A38" s="30"/>
      <c r="B38" s="7">
        <v>5</v>
      </c>
      <c r="C38">
        <v>7</v>
      </c>
      <c r="D38">
        <f>1590*1217</f>
        <v>1935030</v>
      </c>
      <c r="E38">
        <f>703.54*538.5</f>
        <v>378856.29</v>
      </c>
      <c r="F38">
        <f t="shared" si="27"/>
        <v>0.37885628999999998</v>
      </c>
      <c r="G38">
        <v>14046.519</v>
      </c>
      <c r="H38">
        <v>2006.646</v>
      </c>
      <c r="I38">
        <f t="shared" si="28"/>
        <v>2.006646E-3</v>
      </c>
      <c r="J38">
        <v>3.7080000000000002</v>
      </c>
      <c r="K38">
        <f>C38/F38</f>
        <v>18.476663011190865</v>
      </c>
      <c r="O38" s="15">
        <v>57.834000000000003</v>
      </c>
      <c r="P38">
        <f t="shared" si="29"/>
        <v>5.7834000000000003E-2</v>
      </c>
      <c r="Q38">
        <f t="shared" si="30"/>
        <v>0.75390750000000006</v>
      </c>
    </row>
    <row r="39" spans="1:17" ht="15.75" thickBot="1" x14ac:dyDescent="0.3">
      <c r="A39" s="7" t="s">
        <v>19</v>
      </c>
      <c r="B39" s="4"/>
      <c r="C39" s="6">
        <f>AVERAGE(C34:C38)</f>
        <v>6.6</v>
      </c>
      <c r="D39" s="4">
        <f t="shared" ref="D39:E39" si="31">AVERAGE(D34:D38)</f>
        <v>1908362.6</v>
      </c>
      <c r="E39" s="4">
        <f t="shared" si="31"/>
        <v>373729.92080000002</v>
      </c>
      <c r="F39" s="4">
        <f>AVERAGE(F34:F38)</f>
        <v>0.37372992079999995</v>
      </c>
      <c r="G39" s="4">
        <f t="shared" ref="G39:H39" si="32">AVERAGE(G34:G38)</f>
        <v>13040.802</v>
      </c>
      <c r="H39" s="4">
        <f t="shared" si="32"/>
        <v>1948.8576</v>
      </c>
      <c r="I39" s="4">
        <f>AVERAGE(I34:I38)</f>
        <v>1.9488576E-3</v>
      </c>
      <c r="J39" s="4">
        <f>AVERAGE(J34:J38)</f>
        <v>3.5356000000000001</v>
      </c>
      <c r="K39" s="4">
        <f>AVERAGE(K34:K38)</f>
        <v>17.801443152244673</v>
      </c>
      <c r="M39" s="4" t="e">
        <f t="shared" ref="M39:Q39" si="33">AVERAGE(M34:M38)</f>
        <v>#DIV/0!</v>
      </c>
      <c r="N39" s="4" t="e">
        <f t="shared" si="33"/>
        <v>#DIV/0!</v>
      </c>
      <c r="O39" s="4">
        <f t="shared" si="33"/>
        <v>60.3994</v>
      </c>
      <c r="P39" s="4">
        <f t="shared" si="33"/>
        <v>6.0399400000000006E-2</v>
      </c>
      <c r="Q39" s="4">
        <f t="shared" si="33"/>
        <v>0.78734932142857139</v>
      </c>
    </row>
    <row r="40" spans="1:17" ht="15.75" thickBot="1" x14ac:dyDescent="0.3"/>
    <row r="41" spans="1:17" ht="15.75" thickBot="1" x14ac:dyDescent="0.3">
      <c r="A41" s="7" t="s">
        <v>64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28" t="s">
        <v>24</v>
      </c>
      <c r="B42" s="7">
        <v>1</v>
      </c>
      <c r="C42">
        <v>14</v>
      </c>
      <c r="D42">
        <f>1602*1193</f>
        <v>1911186</v>
      </c>
      <c r="E42">
        <f>708.85*527.88</f>
        <v>374187.73800000001</v>
      </c>
      <c r="F42">
        <f>E42/1000000</f>
        <v>0.37418773799999999</v>
      </c>
      <c r="G42">
        <v>28728.561000000002</v>
      </c>
      <c r="H42">
        <v>2052.04</v>
      </c>
      <c r="I42">
        <f>H42/1000000</f>
        <v>2.0520399999999998E-3</v>
      </c>
      <c r="J42">
        <v>7.6779999999999999</v>
      </c>
      <c r="K42">
        <f>C42/F42</f>
        <v>37.4143740648177</v>
      </c>
      <c r="O42" s="15">
        <v>49.286999999999999</v>
      </c>
      <c r="P42">
        <f>O42/1000</f>
        <v>4.9286999999999997E-2</v>
      </c>
      <c r="Q42">
        <f>(P42*365)/28</f>
        <v>0.64249124999999996</v>
      </c>
    </row>
    <row r="43" spans="1:17" ht="15.75" thickBot="1" x14ac:dyDescent="0.3">
      <c r="A43" s="29"/>
      <c r="B43" s="7">
        <v>2</v>
      </c>
      <c r="C43">
        <v>18</v>
      </c>
      <c r="D43">
        <f>1584*1229</f>
        <v>1946736</v>
      </c>
      <c r="E43">
        <f>700.88*543.81</f>
        <v>381145.55279999995</v>
      </c>
      <c r="F43">
        <f t="shared" ref="F43:F46" si="34">E43/1000000</f>
        <v>0.38114555279999995</v>
      </c>
      <c r="G43">
        <v>40488.292000000001</v>
      </c>
      <c r="H43">
        <v>2249.35</v>
      </c>
      <c r="I43">
        <f t="shared" ref="I43:I46" si="35">H43/1000000</f>
        <v>2.2493499999999998E-3</v>
      </c>
      <c r="J43">
        <v>10.622999999999999</v>
      </c>
      <c r="K43">
        <f>C43/F43</f>
        <v>47.226052797329139</v>
      </c>
      <c r="O43" s="15">
        <v>36.179000000000002</v>
      </c>
      <c r="P43">
        <f t="shared" ref="P43:P46" si="36">O43/1000</f>
        <v>3.6179000000000003E-2</v>
      </c>
      <c r="Q43">
        <f t="shared" ref="Q43:Q46" si="37">(P43*365)/28</f>
        <v>0.47161910714285721</v>
      </c>
    </row>
    <row r="44" spans="1:17" ht="15.75" thickBot="1" x14ac:dyDescent="0.3">
      <c r="A44" s="29"/>
      <c r="B44" s="7">
        <v>3</v>
      </c>
      <c r="C44">
        <v>19</v>
      </c>
      <c r="D44">
        <f>1582*1214</f>
        <v>1920548</v>
      </c>
      <c r="E44">
        <f>700*537.17</f>
        <v>376019</v>
      </c>
      <c r="F44">
        <f t="shared" si="34"/>
        <v>0.37601899999999999</v>
      </c>
      <c r="G44">
        <v>38473.646999999997</v>
      </c>
      <c r="H44">
        <v>2024.9290000000001</v>
      </c>
      <c r="I44">
        <f t="shared" si="35"/>
        <v>2.024929E-3</v>
      </c>
      <c r="J44">
        <v>10.231999999999999</v>
      </c>
      <c r="K44">
        <f>C44/F44</f>
        <v>50.52936154821964</v>
      </c>
      <c r="O44" s="15">
        <v>21.472999999999999</v>
      </c>
      <c r="P44">
        <f t="shared" si="36"/>
        <v>2.1472999999999999E-2</v>
      </c>
      <c r="Q44">
        <f t="shared" si="37"/>
        <v>0.27991589285714286</v>
      </c>
    </row>
    <row r="45" spans="1:17" ht="15.75" thickBot="1" x14ac:dyDescent="0.3">
      <c r="A45" s="29"/>
      <c r="B45" s="7">
        <v>4</v>
      </c>
      <c r="C45">
        <v>15</v>
      </c>
      <c r="D45">
        <f>1557*1231</f>
        <v>1916667</v>
      </c>
      <c r="E45">
        <f>688.94*544.69</f>
        <v>375258.72860000009</v>
      </c>
      <c r="F45">
        <f t="shared" si="34"/>
        <v>0.37525872860000009</v>
      </c>
      <c r="G45">
        <v>25492.011999999999</v>
      </c>
      <c r="H45">
        <v>1699.4670000000001</v>
      </c>
      <c r="I45">
        <f t="shared" si="35"/>
        <v>1.6994670000000001E-3</v>
      </c>
      <c r="J45">
        <v>6.7930000000000001</v>
      </c>
      <c r="K45">
        <f>C45/F45</f>
        <v>39.972421310388668</v>
      </c>
      <c r="O45" s="15">
        <v>52.009</v>
      </c>
      <c r="P45">
        <f t="shared" si="36"/>
        <v>5.2009E-2</v>
      </c>
      <c r="Q45">
        <f t="shared" si="37"/>
        <v>0.67797446428571428</v>
      </c>
    </row>
    <row r="46" spans="1:17" ht="15.75" thickBot="1" x14ac:dyDescent="0.3">
      <c r="A46" s="30"/>
      <c r="B46" s="7">
        <v>5</v>
      </c>
      <c r="C46">
        <v>23</v>
      </c>
      <c r="D46">
        <f>1589*1226</f>
        <v>1948114</v>
      </c>
      <c r="E46">
        <f>703.1*542.48</f>
        <v>381417.68800000002</v>
      </c>
      <c r="F46">
        <f t="shared" si="34"/>
        <v>0.38141768800000003</v>
      </c>
      <c r="G46">
        <v>45873.404000000002</v>
      </c>
      <c r="H46">
        <v>1994.4960000000001</v>
      </c>
      <c r="I46">
        <f t="shared" si="35"/>
        <v>1.9944960000000001E-3</v>
      </c>
      <c r="J46">
        <v>12.026999999999999</v>
      </c>
      <c r="K46">
        <f>C46/F46</f>
        <v>60.301346066572556</v>
      </c>
      <c r="O46" s="15">
        <v>41.35</v>
      </c>
      <c r="P46">
        <f t="shared" si="36"/>
        <v>4.1350000000000005E-2</v>
      </c>
      <c r="Q46">
        <f t="shared" si="37"/>
        <v>0.53902678571428575</v>
      </c>
    </row>
    <row r="47" spans="1:17" ht="15.75" thickBot="1" x14ac:dyDescent="0.3">
      <c r="A47" s="7" t="s">
        <v>19</v>
      </c>
      <c r="B47" s="4"/>
      <c r="C47" s="6">
        <f>AVERAGE(C42:C46)</f>
        <v>17.8</v>
      </c>
      <c r="D47" s="4">
        <f t="shared" ref="D47:E47" si="38">AVERAGE(D42:D46)</f>
        <v>1928650.2</v>
      </c>
      <c r="E47" s="4">
        <f t="shared" si="38"/>
        <v>377605.74148000003</v>
      </c>
      <c r="F47" s="4">
        <f>AVERAGE(F42:F46)</f>
        <v>0.37760574147999992</v>
      </c>
      <c r="G47" s="4">
        <f t="shared" ref="G47:H47" si="39">AVERAGE(G42:G46)</f>
        <v>35811.183199999999</v>
      </c>
      <c r="H47" s="4">
        <f t="shared" si="39"/>
        <v>2004.0563999999999</v>
      </c>
      <c r="I47" s="4">
        <f>AVERAGE(I42:I46)</f>
        <v>2.0040563999999999E-3</v>
      </c>
      <c r="J47" s="4">
        <f>AVERAGE(J42:J46)</f>
        <v>9.470600000000001</v>
      </c>
      <c r="K47" s="4">
        <f>AVERAGE(K42:K46)</f>
        <v>47.088711157465539</v>
      </c>
      <c r="M47" s="4" t="e">
        <f t="shared" ref="M47:Q47" si="40">AVERAGE(M42:M46)</f>
        <v>#DIV/0!</v>
      </c>
      <c r="N47" s="4" t="e">
        <f t="shared" si="40"/>
        <v>#DIV/0!</v>
      </c>
      <c r="O47" s="4">
        <f t="shared" si="40"/>
        <v>40.059600000000003</v>
      </c>
      <c r="P47" s="4">
        <f t="shared" si="40"/>
        <v>4.0059600000000001E-2</v>
      </c>
      <c r="Q47" s="4">
        <f t="shared" si="40"/>
        <v>0.52220549999999999</v>
      </c>
    </row>
    <row r="48" spans="1:17" ht="15.75" thickBot="1" x14ac:dyDescent="0.3">
      <c r="H48">
        <f>AVERAGE(H26:H30,H34:H38,H42:H46)</f>
        <v>1942.5218666666665</v>
      </c>
      <c r="O48">
        <f>AVERAGE(O26:O30,O34:O38,O42:O46)</f>
        <v>46.998133333333342</v>
      </c>
    </row>
    <row r="49" spans="3:8" ht="16.5" thickBot="1" x14ac:dyDescent="0.3">
      <c r="C49" s="20" t="s">
        <v>25</v>
      </c>
      <c r="D49" s="21"/>
      <c r="E49" s="11"/>
    </row>
    <row r="50" spans="3:8" x14ac:dyDescent="0.25">
      <c r="C50" s="22" t="s">
        <v>26</v>
      </c>
      <c r="D50" s="23"/>
      <c r="E50" s="5"/>
    </row>
    <row r="51" spans="3:8" ht="15.75" thickBot="1" x14ac:dyDescent="0.3">
      <c r="C51" s="24" t="s">
        <v>27</v>
      </c>
      <c r="D51" s="25"/>
      <c r="E51" s="5"/>
    </row>
    <row r="52" spans="3:8" x14ac:dyDescent="0.25">
      <c r="C52" s="18" t="s">
        <v>28</v>
      </c>
      <c r="D52" s="19"/>
      <c r="E52" s="5"/>
    </row>
    <row r="53" spans="3:8" x14ac:dyDescent="0.25">
      <c r="C53" s="26" t="s">
        <v>29</v>
      </c>
      <c r="D53" s="27"/>
      <c r="E53" s="5"/>
    </row>
    <row r="54" spans="3:8" ht="15.75" thickBot="1" x14ac:dyDescent="0.3">
      <c r="C54" s="16" t="s">
        <v>30</v>
      </c>
      <c r="D54" s="17"/>
      <c r="E54" s="5"/>
    </row>
    <row r="55" spans="3:8" ht="15.75" thickBot="1" x14ac:dyDescent="0.3">
      <c r="C55" s="18" t="s">
        <v>31</v>
      </c>
      <c r="D55" s="19"/>
      <c r="E55" s="5"/>
    </row>
    <row r="56" spans="3:8" ht="15.75" thickBot="1" x14ac:dyDescent="0.3">
      <c r="C56" s="18" t="s">
        <v>32</v>
      </c>
      <c r="D56" s="19"/>
      <c r="E56" s="5"/>
      <c r="G56" s="12"/>
      <c r="H56" s="12"/>
    </row>
    <row r="57" spans="3:8" ht="15.75" thickBot="1" x14ac:dyDescent="0.3">
      <c r="C57" s="9" t="s">
        <v>33</v>
      </c>
      <c r="D57" s="13">
        <v>0.19578576490285401</v>
      </c>
      <c r="E57" s="5"/>
    </row>
    <row r="58" spans="3:8" x14ac:dyDescent="0.25">
      <c r="C58" s="5"/>
      <c r="D58" s="5"/>
      <c r="E58" s="5"/>
    </row>
    <row r="59" spans="3:8" x14ac:dyDescent="0.25">
      <c r="C59" s="5"/>
      <c r="D59" s="5"/>
    </row>
  </sheetData>
  <mergeCells count="14">
    <mergeCell ref="A42:A46"/>
    <mergeCell ref="A2:A6"/>
    <mergeCell ref="A10:A14"/>
    <mergeCell ref="A18:A22"/>
    <mergeCell ref="A26:A30"/>
    <mergeCell ref="A34:A38"/>
    <mergeCell ref="C55:D55"/>
    <mergeCell ref="C56:D56"/>
    <mergeCell ref="C49:D49"/>
    <mergeCell ref="C50:D50"/>
    <mergeCell ref="C51:D51"/>
    <mergeCell ref="C52:D52"/>
    <mergeCell ref="C53:D53"/>
    <mergeCell ref="C54:D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21B8-42F6-4803-8D2E-6B8B79FA01FA}">
  <dimension ref="A1:G359"/>
  <sheetViews>
    <sheetView topLeftCell="A145" workbookViewId="0">
      <selection activeCell="F12" sqref="F12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7" ht="15.75" thickBot="1" x14ac:dyDescent="0.3">
      <c r="A1" s="1" t="s">
        <v>18</v>
      </c>
      <c r="B1" s="14" t="s">
        <v>4</v>
      </c>
      <c r="C1" s="1" t="s">
        <v>5</v>
      </c>
      <c r="D1" s="5"/>
    </row>
    <row r="2" spans="1:7" ht="16.5" thickBot="1" x14ac:dyDescent="0.3">
      <c r="A2" t="s">
        <v>65</v>
      </c>
      <c r="F2" s="20" t="s">
        <v>25</v>
      </c>
      <c r="G2" s="21"/>
    </row>
    <row r="3" spans="1:7" x14ac:dyDescent="0.25">
      <c r="A3">
        <v>1</v>
      </c>
      <c r="B3">
        <v>1531.6389999999999</v>
      </c>
      <c r="C3">
        <f>B3/1000000</f>
        <v>1.531639E-3</v>
      </c>
      <c r="F3" s="22" t="s">
        <v>26</v>
      </c>
      <c r="G3" s="23"/>
    </row>
    <row r="4" spans="1:7" ht="15.75" thickBot="1" x14ac:dyDescent="0.3">
      <c r="A4">
        <v>2</v>
      </c>
      <c r="B4">
        <v>2133.096</v>
      </c>
      <c r="C4">
        <f t="shared" ref="C4:C5" si="0">B4/1000000</f>
        <v>2.1330960000000001E-3</v>
      </c>
      <c r="F4" s="24" t="s">
        <v>27</v>
      </c>
      <c r="G4" s="25"/>
    </row>
    <row r="5" spans="1:7" x14ac:dyDescent="0.25">
      <c r="A5">
        <v>3</v>
      </c>
      <c r="B5">
        <v>1754.836</v>
      </c>
      <c r="C5">
        <f t="shared" si="0"/>
        <v>1.7548360000000001E-3</v>
      </c>
      <c r="F5" s="5"/>
      <c r="G5" s="5"/>
    </row>
    <row r="6" spans="1:7" x14ac:dyDescent="0.25">
      <c r="A6">
        <v>4</v>
      </c>
      <c r="B6">
        <v>3470.123</v>
      </c>
      <c r="C6">
        <f>B6/1000000</f>
        <v>3.4701229999999999E-3</v>
      </c>
      <c r="F6" s="5"/>
      <c r="G6" s="5"/>
    </row>
    <row r="7" spans="1:7" x14ac:dyDescent="0.25">
      <c r="A7">
        <v>5</v>
      </c>
      <c r="B7">
        <v>1505.404</v>
      </c>
      <c r="C7">
        <f t="shared" ref="C7:C13" si="1">B7/1000000</f>
        <v>1.5054039999999999E-3</v>
      </c>
    </row>
    <row r="8" spans="1:7" x14ac:dyDescent="0.25">
      <c r="A8">
        <v>6</v>
      </c>
      <c r="B8">
        <v>5500.6270000000004</v>
      </c>
      <c r="C8">
        <f t="shared" si="1"/>
        <v>5.5006270000000001E-3</v>
      </c>
    </row>
    <row r="9" spans="1:7" x14ac:dyDescent="0.25">
      <c r="A9">
        <v>7</v>
      </c>
      <c r="B9">
        <v>2047.7329999999999</v>
      </c>
      <c r="C9">
        <f t="shared" si="1"/>
        <v>2.0477329999999999E-3</v>
      </c>
    </row>
    <row r="10" spans="1:7" x14ac:dyDescent="0.25">
      <c r="A10">
        <v>8</v>
      </c>
      <c r="B10">
        <v>1481.7139999999999</v>
      </c>
      <c r="C10">
        <f>B10/1000000</f>
        <v>1.4817139999999999E-3</v>
      </c>
    </row>
    <row r="11" spans="1:7" x14ac:dyDescent="0.25">
      <c r="A11">
        <v>9</v>
      </c>
      <c r="B11">
        <v>833.072</v>
      </c>
      <c r="C11">
        <f t="shared" si="1"/>
        <v>8.3307200000000002E-4</v>
      </c>
    </row>
    <row r="12" spans="1:7" x14ac:dyDescent="0.25">
      <c r="A12">
        <v>10</v>
      </c>
      <c r="B12">
        <v>3418.6309999999999</v>
      </c>
      <c r="C12">
        <f t="shared" si="1"/>
        <v>3.4186309999999997E-3</v>
      </c>
    </row>
    <row r="13" spans="1:7" x14ac:dyDescent="0.25">
      <c r="A13">
        <v>11</v>
      </c>
      <c r="B13">
        <v>7278.7610000000004</v>
      </c>
      <c r="C13">
        <f t="shared" si="1"/>
        <v>7.2787610000000008E-3</v>
      </c>
    </row>
    <row r="14" spans="1:7" x14ac:dyDescent="0.25">
      <c r="A14">
        <v>12</v>
      </c>
      <c r="B14">
        <v>4950.2700000000004</v>
      </c>
      <c r="C14">
        <f>B14/1000000</f>
        <v>4.9502700000000005E-3</v>
      </c>
    </row>
    <row r="15" spans="1:7" x14ac:dyDescent="0.25">
      <c r="A15">
        <v>13</v>
      </c>
      <c r="B15">
        <v>2294.62</v>
      </c>
      <c r="C15">
        <f t="shared" ref="C15:C16" si="2">B15/1000000</f>
        <v>2.2946199999999998E-3</v>
      </c>
    </row>
    <row r="16" spans="1:7" x14ac:dyDescent="0.25">
      <c r="A16">
        <v>14</v>
      </c>
      <c r="B16">
        <v>1140.8489999999999</v>
      </c>
      <c r="C16">
        <f t="shared" si="2"/>
        <v>1.140849E-3</v>
      </c>
    </row>
    <row r="17" spans="1:3" x14ac:dyDescent="0.25">
      <c r="A17">
        <v>15</v>
      </c>
      <c r="B17">
        <v>2642.5329999999999</v>
      </c>
      <c r="C17">
        <f>B17/1000000</f>
        <v>2.6425329999999999E-3</v>
      </c>
    </row>
    <row r="18" spans="1:3" x14ac:dyDescent="0.25">
      <c r="A18">
        <v>16</v>
      </c>
      <c r="B18">
        <v>891.221</v>
      </c>
      <c r="C18">
        <f t="shared" ref="C18:C80" si="3">B18/1000000</f>
        <v>8.9122099999999998E-4</v>
      </c>
    </row>
    <row r="19" spans="1:3" x14ac:dyDescent="0.25">
      <c r="A19" t="s">
        <v>66</v>
      </c>
    </row>
    <row r="20" spans="1:3" x14ac:dyDescent="0.25">
      <c r="A20">
        <v>1</v>
      </c>
      <c r="B20">
        <v>3237.7240000000002</v>
      </c>
      <c r="C20">
        <f t="shared" si="3"/>
        <v>3.237724E-3</v>
      </c>
    </row>
    <row r="21" spans="1:3" x14ac:dyDescent="0.25">
      <c r="A21">
        <v>2</v>
      </c>
      <c r="B21">
        <v>1577.845</v>
      </c>
      <c r="C21">
        <f t="shared" si="3"/>
        <v>1.577845E-3</v>
      </c>
    </row>
    <row r="22" spans="1:3" x14ac:dyDescent="0.25">
      <c r="A22">
        <v>3</v>
      </c>
      <c r="B22">
        <v>1529.877</v>
      </c>
      <c r="C22">
        <f t="shared" si="3"/>
        <v>1.529877E-3</v>
      </c>
    </row>
    <row r="23" spans="1:3" x14ac:dyDescent="0.25">
      <c r="A23">
        <v>4</v>
      </c>
      <c r="B23">
        <v>3660.819</v>
      </c>
      <c r="C23">
        <f t="shared" si="3"/>
        <v>3.6608190000000001E-3</v>
      </c>
    </row>
    <row r="24" spans="1:3" x14ac:dyDescent="0.25">
      <c r="A24">
        <v>5</v>
      </c>
      <c r="B24">
        <v>2078.471</v>
      </c>
      <c r="C24">
        <f t="shared" si="3"/>
        <v>2.0784710000000001E-3</v>
      </c>
    </row>
    <row r="25" spans="1:3" x14ac:dyDescent="0.25">
      <c r="A25">
        <v>6</v>
      </c>
      <c r="B25">
        <v>1459.394</v>
      </c>
      <c r="C25">
        <f t="shared" si="3"/>
        <v>1.4593939999999999E-3</v>
      </c>
    </row>
    <row r="26" spans="1:3" x14ac:dyDescent="0.25">
      <c r="A26" t="s">
        <v>67</v>
      </c>
    </row>
    <row r="27" spans="1:3" x14ac:dyDescent="0.25">
      <c r="A27">
        <v>1</v>
      </c>
      <c r="B27">
        <v>2664.6570000000002</v>
      </c>
      <c r="C27">
        <f t="shared" si="3"/>
        <v>2.664657E-3</v>
      </c>
    </row>
    <row r="28" spans="1:3" x14ac:dyDescent="0.25">
      <c r="A28">
        <v>2</v>
      </c>
      <c r="B28">
        <v>1008.497</v>
      </c>
      <c r="C28">
        <f t="shared" si="3"/>
        <v>1.0084969999999999E-3</v>
      </c>
    </row>
    <row r="29" spans="1:3" x14ac:dyDescent="0.25">
      <c r="A29">
        <v>3</v>
      </c>
      <c r="B29">
        <v>794.89400000000001</v>
      </c>
      <c r="C29">
        <f t="shared" si="3"/>
        <v>7.9489399999999998E-4</v>
      </c>
    </row>
    <row r="30" spans="1:3" x14ac:dyDescent="0.25">
      <c r="A30">
        <v>4</v>
      </c>
      <c r="B30">
        <v>2474.5479999999998</v>
      </c>
      <c r="C30">
        <f t="shared" si="3"/>
        <v>2.4745479999999996E-3</v>
      </c>
    </row>
    <row r="31" spans="1:3" x14ac:dyDescent="0.25">
      <c r="A31">
        <v>5</v>
      </c>
      <c r="B31">
        <v>717.36199999999997</v>
      </c>
      <c r="C31">
        <f t="shared" si="3"/>
        <v>7.1736199999999993E-4</v>
      </c>
    </row>
    <row r="32" spans="1:3" x14ac:dyDescent="0.25">
      <c r="A32">
        <v>6</v>
      </c>
      <c r="B32">
        <v>6551.6090000000004</v>
      </c>
      <c r="C32">
        <f t="shared" si="3"/>
        <v>6.5516090000000008E-3</v>
      </c>
    </row>
    <row r="33" spans="1:3" x14ac:dyDescent="0.25">
      <c r="A33">
        <v>7</v>
      </c>
      <c r="B33">
        <v>3861.6959999999999</v>
      </c>
      <c r="C33">
        <f t="shared" si="3"/>
        <v>3.861696E-3</v>
      </c>
    </row>
    <row r="34" spans="1:3" x14ac:dyDescent="0.25">
      <c r="A34">
        <v>8</v>
      </c>
      <c r="B34">
        <v>937.23099999999999</v>
      </c>
      <c r="C34">
        <f t="shared" si="3"/>
        <v>9.3723099999999996E-4</v>
      </c>
    </row>
    <row r="35" spans="1:3" x14ac:dyDescent="0.25">
      <c r="A35">
        <v>9</v>
      </c>
      <c r="B35">
        <v>1282.011</v>
      </c>
      <c r="C35">
        <f t="shared" si="3"/>
        <v>1.282011E-3</v>
      </c>
    </row>
    <row r="36" spans="1:3" x14ac:dyDescent="0.25">
      <c r="A36">
        <v>10</v>
      </c>
      <c r="B36">
        <v>1075.0650000000001</v>
      </c>
      <c r="C36">
        <f t="shared" si="3"/>
        <v>1.075065E-3</v>
      </c>
    </row>
    <row r="37" spans="1:3" x14ac:dyDescent="0.25">
      <c r="A37">
        <v>11</v>
      </c>
      <c r="B37">
        <v>872.03399999999999</v>
      </c>
      <c r="C37">
        <f t="shared" si="3"/>
        <v>8.7203399999999994E-4</v>
      </c>
    </row>
    <row r="38" spans="1:3" x14ac:dyDescent="0.25">
      <c r="A38" t="s">
        <v>68</v>
      </c>
    </row>
    <row r="39" spans="1:3" x14ac:dyDescent="0.25">
      <c r="A39">
        <v>1</v>
      </c>
      <c r="B39">
        <v>3155.8850000000002</v>
      </c>
      <c r="C39">
        <f t="shared" si="3"/>
        <v>3.1558850000000002E-3</v>
      </c>
    </row>
    <row r="40" spans="1:3" x14ac:dyDescent="0.25">
      <c r="A40">
        <v>2</v>
      </c>
      <c r="B40">
        <v>2451.8359999999998</v>
      </c>
      <c r="C40">
        <f t="shared" si="3"/>
        <v>2.4518359999999998E-3</v>
      </c>
    </row>
    <row r="41" spans="1:3" x14ac:dyDescent="0.25">
      <c r="A41">
        <v>3</v>
      </c>
      <c r="B41">
        <v>3463.8580000000002</v>
      </c>
      <c r="C41">
        <f t="shared" si="3"/>
        <v>3.4638580000000002E-3</v>
      </c>
    </row>
    <row r="42" spans="1:3" x14ac:dyDescent="0.25">
      <c r="A42">
        <v>4</v>
      </c>
      <c r="B42">
        <v>2891.3780000000002</v>
      </c>
      <c r="C42">
        <f t="shared" si="3"/>
        <v>2.891378E-3</v>
      </c>
    </row>
    <row r="43" spans="1:3" x14ac:dyDescent="0.25">
      <c r="A43">
        <v>5</v>
      </c>
      <c r="B43">
        <v>1684.7439999999999</v>
      </c>
      <c r="C43">
        <f t="shared" si="3"/>
        <v>1.684744E-3</v>
      </c>
    </row>
    <row r="44" spans="1:3" x14ac:dyDescent="0.25">
      <c r="A44">
        <v>6</v>
      </c>
      <c r="B44">
        <v>4984.5330000000004</v>
      </c>
      <c r="C44">
        <f t="shared" si="3"/>
        <v>4.9845330000000002E-3</v>
      </c>
    </row>
    <row r="45" spans="1:3" x14ac:dyDescent="0.25">
      <c r="A45">
        <v>7</v>
      </c>
      <c r="B45">
        <v>1601.143</v>
      </c>
      <c r="C45">
        <f t="shared" si="3"/>
        <v>1.601143E-3</v>
      </c>
    </row>
    <row r="46" spans="1:3" x14ac:dyDescent="0.25">
      <c r="A46">
        <v>8</v>
      </c>
      <c r="B46">
        <v>1540.45</v>
      </c>
      <c r="C46">
        <f t="shared" si="3"/>
        <v>1.5404500000000001E-3</v>
      </c>
    </row>
    <row r="47" spans="1:3" x14ac:dyDescent="0.25">
      <c r="A47">
        <v>9</v>
      </c>
      <c r="B47">
        <v>4424.1909999999998</v>
      </c>
      <c r="C47">
        <f t="shared" si="3"/>
        <v>4.4241910000000001E-3</v>
      </c>
    </row>
    <row r="48" spans="1:3" x14ac:dyDescent="0.25">
      <c r="A48" t="s">
        <v>69</v>
      </c>
    </row>
    <row r="49" spans="1:3" x14ac:dyDescent="0.25">
      <c r="A49">
        <v>1</v>
      </c>
      <c r="B49">
        <v>3292.74</v>
      </c>
      <c r="C49">
        <f t="shared" si="3"/>
        <v>3.2927399999999997E-3</v>
      </c>
    </row>
    <row r="50" spans="1:3" x14ac:dyDescent="0.25">
      <c r="A50">
        <v>2</v>
      </c>
      <c r="B50">
        <v>669.78599999999994</v>
      </c>
      <c r="C50">
        <f t="shared" si="3"/>
        <v>6.6978599999999991E-4</v>
      </c>
    </row>
    <row r="51" spans="1:3" x14ac:dyDescent="0.25">
      <c r="A51">
        <v>3</v>
      </c>
      <c r="B51">
        <v>1094.8389999999999</v>
      </c>
      <c r="C51">
        <f t="shared" si="3"/>
        <v>1.094839E-3</v>
      </c>
    </row>
    <row r="52" spans="1:3" x14ac:dyDescent="0.25">
      <c r="A52">
        <v>4</v>
      </c>
      <c r="B52">
        <v>2899.6010000000001</v>
      </c>
      <c r="C52">
        <f t="shared" si="3"/>
        <v>2.8996009999999999E-3</v>
      </c>
    </row>
    <row r="53" spans="1:3" x14ac:dyDescent="0.25">
      <c r="A53">
        <v>5</v>
      </c>
      <c r="B53">
        <v>2939.933</v>
      </c>
      <c r="C53">
        <f t="shared" si="3"/>
        <v>2.939933E-3</v>
      </c>
    </row>
    <row r="54" spans="1:3" x14ac:dyDescent="0.25">
      <c r="A54">
        <v>6</v>
      </c>
      <c r="B54">
        <v>1160.819</v>
      </c>
      <c r="C54">
        <f t="shared" si="3"/>
        <v>1.160819E-3</v>
      </c>
    </row>
    <row r="55" spans="1:3" x14ac:dyDescent="0.25">
      <c r="A55">
        <v>7</v>
      </c>
      <c r="B55">
        <v>4794.2280000000001</v>
      </c>
      <c r="C55">
        <f t="shared" si="3"/>
        <v>4.7942280000000002E-3</v>
      </c>
    </row>
    <row r="56" spans="1:3" x14ac:dyDescent="0.25">
      <c r="A56">
        <v>8</v>
      </c>
      <c r="B56">
        <v>712.27200000000005</v>
      </c>
      <c r="C56">
        <f t="shared" si="3"/>
        <v>7.1227200000000001E-4</v>
      </c>
    </row>
    <row r="57" spans="1:3" x14ac:dyDescent="0.25">
      <c r="A57">
        <v>9</v>
      </c>
      <c r="B57">
        <v>766.11300000000006</v>
      </c>
      <c r="C57">
        <f t="shared" si="3"/>
        <v>7.6611300000000002E-4</v>
      </c>
    </row>
    <row r="58" spans="1:3" x14ac:dyDescent="0.25">
      <c r="A58">
        <v>10</v>
      </c>
      <c r="B58">
        <v>2999.8429999999998</v>
      </c>
      <c r="C58">
        <f t="shared" si="3"/>
        <v>2.9998429999999999E-3</v>
      </c>
    </row>
    <row r="59" spans="1:3" x14ac:dyDescent="0.25">
      <c r="A59">
        <v>11</v>
      </c>
      <c r="B59">
        <v>3291.5659999999998</v>
      </c>
      <c r="C59">
        <f t="shared" si="3"/>
        <v>3.2915659999999997E-3</v>
      </c>
    </row>
    <row r="60" spans="1:3" x14ac:dyDescent="0.25">
      <c r="A60">
        <v>12</v>
      </c>
      <c r="B60">
        <v>3726.4079999999999</v>
      </c>
      <c r="C60">
        <f t="shared" si="3"/>
        <v>3.7264080000000001E-3</v>
      </c>
    </row>
    <row r="62" spans="1:3" x14ac:dyDescent="0.25">
      <c r="A62" t="s">
        <v>70</v>
      </c>
    </row>
    <row r="63" spans="1:3" x14ac:dyDescent="0.25">
      <c r="A63">
        <v>1</v>
      </c>
      <c r="B63">
        <v>5012.335</v>
      </c>
      <c r="C63">
        <f t="shared" si="3"/>
        <v>5.0123349999999997E-3</v>
      </c>
    </row>
    <row r="64" spans="1:3" x14ac:dyDescent="0.25">
      <c r="A64">
        <v>2</v>
      </c>
      <c r="B64">
        <v>3766.74</v>
      </c>
      <c r="C64">
        <f t="shared" si="3"/>
        <v>3.7667399999999998E-3</v>
      </c>
    </row>
    <row r="65" spans="1:3" x14ac:dyDescent="0.25">
      <c r="A65">
        <v>3</v>
      </c>
      <c r="B65">
        <v>4587.4769999999999</v>
      </c>
      <c r="C65">
        <f t="shared" si="3"/>
        <v>4.5874769999999995E-3</v>
      </c>
    </row>
    <row r="66" spans="1:3" x14ac:dyDescent="0.25">
      <c r="A66">
        <v>4</v>
      </c>
      <c r="B66">
        <v>3870.8980000000001</v>
      </c>
      <c r="C66">
        <f t="shared" si="3"/>
        <v>3.8708980000000002E-3</v>
      </c>
    </row>
    <row r="67" spans="1:3" x14ac:dyDescent="0.25">
      <c r="A67">
        <v>5</v>
      </c>
      <c r="B67">
        <v>3693.32</v>
      </c>
      <c r="C67">
        <f t="shared" si="3"/>
        <v>3.6933200000000004E-3</v>
      </c>
    </row>
    <row r="68" spans="1:3" x14ac:dyDescent="0.25">
      <c r="A68">
        <v>6</v>
      </c>
      <c r="B68">
        <v>1613.87</v>
      </c>
      <c r="C68">
        <f t="shared" si="3"/>
        <v>1.6138699999999999E-3</v>
      </c>
    </row>
    <row r="69" spans="1:3" x14ac:dyDescent="0.25">
      <c r="A69">
        <v>7</v>
      </c>
      <c r="B69">
        <v>2424.0349999999999</v>
      </c>
      <c r="C69">
        <f t="shared" si="3"/>
        <v>2.4240349999999997E-3</v>
      </c>
    </row>
    <row r="70" spans="1:3" x14ac:dyDescent="0.25">
      <c r="A70" t="s">
        <v>71</v>
      </c>
    </row>
    <row r="71" spans="1:3" x14ac:dyDescent="0.25">
      <c r="A71">
        <v>1</v>
      </c>
      <c r="B71">
        <v>1552.98</v>
      </c>
      <c r="C71">
        <f t="shared" si="3"/>
        <v>1.55298E-3</v>
      </c>
    </row>
    <row r="72" spans="1:3" x14ac:dyDescent="0.25">
      <c r="A72">
        <v>2</v>
      </c>
      <c r="B72">
        <v>1569.6220000000001</v>
      </c>
      <c r="C72">
        <f t="shared" si="3"/>
        <v>1.5696220000000001E-3</v>
      </c>
    </row>
    <row r="73" spans="1:3" x14ac:dyDescent="0.25">
      <c r="A73">
        <v>3</v>
      </c>
      <c r="B73">
        <v>2098.2460000000001</v>
      </c>
      <c r="C73">
        <f t="shared" si="3"/>
        <v>2.0982460000000002E-3</v>
      </c>
    </row>
    <row r="74" spans="1:3" x14ac:dyDescent="0.25">
      <c r="A74">
        <v>4</v>
      </c>
      <c r="B74">
        <v>1050.9829999999999</v>
      </c>
      <c r="C74">
        <f t="shared" si="3"/>
        <v>1.0509829999999999E-3</v>
      </c>
    </row>
    <row r="75" spans="1:3" x14ac:dyDescent="0.25">
      <c r="A75">
        <v>5</v>
      </c>
      <c r="B75">
        <v>2200.2510000000002</v>
      </c>
      <c r="C75">
        <f t="shared" si="3"/>
        <v>2.2002510000000003E-3</v>
      </c>
    </row>
    <row r="76" spans="1:3" x14ac:dyDescent="0.25">
      <c r="A76">
        <v>6</v>
      </c>
      <c r="B76">
        <v>865.96400000000006</v>
      </c>
      <c r="C76">
        <f t="shared" si="3"/>
        <v>8.659640000000001E-4</v>
      </c>
    </row>
    <row r="77" spans="1:3" x14ac:dyDescent="0.25">
      <c r="A77">
        <v>7</v>
      </c>
      <c r="B77">
        <v>810.36099999999999</v>
      </c>
      <c r="C77">
        <f t="shared" si="3"/>
        <v>8.10361E-4</v>
      </c>
    </row>
    <row r="78" spans="1:3" x14ac:dyDescent="0.25">
      <c r="A78">
        <v>8</v>
      </c>
      <c r="B78">
        <v>4860.4040000000005</v>
      </c>
      <c r="C78">
        <f t="shared" si="3"/>
        <v>4.8604040000000005E-3</v>
      </c>
    </row>
    <row r="79" spans="1:3" x14ac:dyDescent="0.25">
      <c r="A79">
        <v>9</v>
      </c>
      <c r="B79">
        <v>2396.2330000000002</v>
      </c>
      <c r="C79">
        <f t="shared" si="3"/>
        <v>2.3962330000000002E-3</v>
      </c>
    </row>
    <row r="80" spans="1:3" x14ac:dyDescent="0.25">
      <c r="A80">
        <v>10</v>
      </c>
      <c r="B80">
        <v>4991.973</v>
      </c>
      <c r="C80">
        <f t="shared" si="3"/>
        <v>4.9919730000000002E-3</v>
      </c>
    </row>
    <row r="81" spans="1:3" x14ac:dyDescent="0.25">
      <c r="A81" t="s">
        <v>72</v>
      </c>
    </row>
    <row r="82" spans="1:3" x14ac:dyDescent="0.25">
      <c r="A82">
        <v>1</v>
      </c>
      <c r="B82">
        <v>757.303</v>
      </c>
      <c r="C82">
        <f t="shared" ref="C82:C145" si="4">B82/1000000</f>
        <v>7.5730299999999997E-4</v>
      </c>
    </row>
    <row r="83" spans="1:3" x14ac:dyDescent="0.25">
      <c r="A83">
        <v>2</v>
      </c>
      <c r="B83">
        <v>1513.431</v>
      </c>
      <c r="C83">
        <f t="shared" si="4"/>
        <v>1.513431E-3</v>
      </c>
    </row>
    <row r="84" spans="1:3" x14ac:dyDescent="0.25">
      <c r="A84">
        <v>3</v>
      </c>
      <c r="B84">
        <v>1953.559</v>
      </c>
      <c r="C84">
        <f t="shared" si="4"/>
        <v>1.9535590000000001E-3</v>
      </c>
    </row>
    <row r="85" spans="1:3" x14ac:dyDescent="0.25">
      <c r="A85">
        <v>4</v>
      </c>
      <c r="B85">
        <v>1281.424</v>
      </c>
      <c r="C85">
        <f t="shared" si="4"/>
        <v>1.281424E-3</v>
      </c>
    </row>
    <row r="86" spans="1:3" x14ac:dyDescent="0.25">
      <c r="A86">
        <v>5</v>
      </c>
      <c r="B86">
        <v>1335.461</v>
      </c>
      <c r="C86">
        <f t="shared" si="4"/>
        <v>1.335461E-3</v>
      </c>
    </row>
    <row r="87" spans="1:3" x14ac:dyDescent="0.25">
      <c r="A87">
        <v>6</v>
      </c>
      <c r="B87">
        <v>1530.269</v>
      </c>
      <c r="C87">
        <f t="shared" si="4"/>
        <v>1.5302689999999999E-3</v>
      </c>
    </row>
    <row r="88" spans="1:3" x14ac:dyDescent="0.25">
      <c r="A88">
        <v>7</v>
      </c>
      <c r="B88">
        <v>2271.3209999999999</v>
      </c>
      <c r="C88">
        <f t="shared" si="4"/>
        <v>2.2713209999999998E-3</v>
      </c>
    </row>
    <row r="89" spans="1:3" x14ac:dyDescent="0.25">
      <c r="A89">
        <v>8</v>
      </c>
      <c r="B89">
        <v>5840.1210000000001</v>
      </c>
      <c r="C89">
        <f t="shared" si="4"/>
        <v>5.8401210000000002E-3</v>
      </c>
    </row>
    <row r="90" spans="1:3" x14ac:dyDescent="0.25">
      <c r="A90">
        <v>9</v>
      </c>
      <c r="B90">
        <v>5150.3639999999996</v>
      </c>
      <c r="C90">
        <f t="shared" si="4"/>
        <v>5.1503639999999993E-3</v>
      </c>
    </row>
    <row r="91" spans="1:3" x14ac:dyDescent="0.25">
      <c r="A91">
        <v>10</v>
      </c>
      <c r="B91">
        <v>673.11500000000001</v>
      </c>
      <c r="C91">
        <f t="shared" si="4"/>
        <v>6.7311500000000006E-4</v>
      </c>
    </row>
    <row r="92" spans="1:3" x14ac:dyDescent="0.25">
      <c r="A92">
        <v>11</v>
      </c>
      <c r="B92">
        <v>1769.7159999999999</v>
      </c>
      <c r="C92">
        <f t="shared" si="4"/>
        <v>1.769716E-3</v>
      </c>
    </row>
    <row r="93" spans="1:3" x14ac:dyDescent="0.25">
      <c r="A93" t="s">
        <v>73</v>
      </c>
    </row>
    <row r="94" spans="1:3" x14ac:dyDescent="0.25">
      <c r="A94">
        <v>1</v>
      </c>
      <c r="B94">
        <v>993.226</v>
      </c>
      <c r="C94">
        <f t="shared" si="4"/>
        <v>9.9322600000000005E-4</v>
      </c>
    </row>
    <row r="95" spans="1:3" x14ac:dyDescent="0.25">
      <c r="A95">
        <v>2</v>
      </c>
      <c r="B95">
        <v>2116.4540000000002</v>
      </c>
      <c r="C95">
        <f t="shared" si="4"/>
        <v>2.1164540000000003E-3</v>
      </c>
    </row>
    <row r="96" spans="1:3" x14ac:dyDescent="0.25">
      <c r="A96">
        <v>3</v>
      </c>
      <c r="B96">
        <v>2303.4299999999998</v>
      </c>
      <c r="C96">
        <f t="shared" si="4"/>
        <v>2.30343E-3</v>
      </c>
    </row>
    <row r="97" spans="1:3" x14ac:dyDescent="0.25">
      <c r="A97">
        <v>4</v>
      </c>
      <c r="B97">
        <v>1728.992</v>
      </c>
      <c r="C97">
        <f t="shared" si="4"/>
        <v>1.7289919999999999E-3</v>
      </c>
    </row>
    <row r="98" spans="1:3" x14ac:dyDescent="0.25">
      <c r="A98">
        <v>5</v>
      </c>
      <c r="B98">
        <v>4036.3380000000002</v>
      </c>
      <c r="C98">
        <f t="shared" si="4"/>
        <v>4.0363380000000004E-3</v>
      </c>
    </row>
    <row r="99" spans="1:3" x14ac:dyDescent="0.25">
      <c r="A99">
        <v>6</v>
      </c>
      <c r="B99">
        <v>1874.07</v>
      </c>
      <c r="C99">
        <f t="shared" si="4"/>
        <v>1.87407E-3</v>
      </c>
    </row>
    <row r="100" spans="1:3" x14ac:dyDescent="0.25">
      <c r="A100">
        <v>7</v>
      </c>
      <c r="B100">
        <v>2071.4229999999998</v>
      </c>
      <c r="C100">
        <f t="shared" si="4"/>
        <v>2.0714229999999998E-3</v>
      </c>
    </row>
    <row r="101" spans="1:3" x14ac:dyDescent="0.25">
      <c r="A101">
        <v>8</v>
      </c>
      <c r="B101">
        <v>4414.9889999999996</v>
      </c>
      <c r="C101">
        <f t="shared" si="4"/>
        <v>4.4149889999999994E-3</v>
      </c>
    </row>
    <row r="102" spans="1:3" x14ac:dyDescent="0.25">
      <c r="A102">
        <v>9</v>
      </c>
      <c r="B102">
        <v>2153.8490000000002</v>
      </c>
      <c r="C102">
        <f t="shared" si="4"/>
        <v>2.1538490000000002E-3</v>
      </c>
    </row>
    <row r="103" spans="1:3" x14ac:dyDescent="0.25">
      <c r="A103">
        <v>10</v>
      </c>
      <c r="B103">
        <v>2895.489</v>
      </c>
      <c r="C103">
        <f t="shared" si="4"/>
        <v>2.8954890000000002E-3</v>
      </c>
    </row>
    <row r="104" spans="1:3" x14ac:dyDescent="0.25">
      <c r="A104" t="s">
        <v>74</v>
      </c>
    </row>
    <row r="105" spans="1:3" x14ac:dyDescent="0.25">
      <c r="A105">
        <v>1</v>
      </c>
      <c r="B105">
        <v>1882.2929999999999</v>
      </c>
      <c r="C105">
        <f t="shared" si="4"/>
        <v>1.8822929999999999E-3</v>
      </c>
    </row>
    <row r="106" spans="1:3" x14ac:dyDescent="0.25">
      <c r="A106">
        <v>2</v>
      </c>
      <c r="B106">
        <v>1326.4549999999999</v>
      </c>
      <c r="C106">
        <f t="shared" si="4"/>
        <v>1.3264549999999998E-3</v>
      </c>
    </row>
    <row r="107" spans="1:3" x14ac:dyDescent="0.25">
      <c r="A107">
        <v>3</v>
      </c>
      <c r="B107">
        <v>1659.684</v>
      </c>
      <c r="C107">
        <f t="shared" si="4"/>
        <v>1.659684E-3</v>
      </c>
    </row>
    <row r="108" spans="1:3" x14ac:dyDescent="0.25">
      <c r="A108">
        <v>4</v>
      </c>
      <c r="B108">
        <v>3500.2739999999999</v>
      </c>
      <c r="C108">
        <f t="shared" si="4"/>
        <v>3.5002739999999998E-3</v>
      </c>
    </row>
    <row r="109" spans="1:3" x14ac:dyDescent="0.25">
      <c r="A109">
        <v>5</v>
      </c>
      <c r="B109">
        <v>3952.346</v>
      </c>
      <c r="C109">
        <f t="shared" si="4"/>
        <v>3.9523459999999998E-3</v>
      </c>
    </row>
    <row r="110" spans="1:3" x14ac:dyDescent="0.25">
      <c r="A110">
        <v>6</v>
      </c>
      <c r="B110">
        <v>1724.2929999999999</v>
      </c>
      <c r="C110">
        <f t="shared" si="4"/>
        <v>1.7242929999999998E-3</v>
      </c>
    </row>
    <row r="111" spans="1:3" x14ac:dyDescent="0.25">
      <c r="A111">
        <v>7</v>
      </c>
      <c r="B111">
        <v>2724.9589999999998</v>
      </c>
      <c r="C111">
        <f t="shared" si="4"/>
        <v>2.7249589999999999E-3</v>
      </c>
    </row>
    <row r="112" spans="1:3" x14ac:dyDescent="0.25">
      <c r="A112">
        <v>8</v>
      </c>
      <c r="B112">
        <v>1039.04</v>
      </c>
      <c r="C112">
        <f t="shared" si="4"/>
        <v>1.03904E-3</v>
      </c>
    </row>
    <row r="113" spans="1:3" x14ac:dyDescent="0.25">
      <c r="A113">
        <v>9</v>
      </c>
      <c r="B113">
        <v>4341.3739999999998</v>
      </c>
      <c r="C113">
        <f t="shared" si="4"/>
        <v>4.3413739999999994E-3</v>
      </c>
    </row>
    <row r="114" spans="1:3" x14ac:dyDescent="0.25">
      <c r="A114">
        <v>10</v>
      </c>
      <c r="B114">
        <v>3714.0729999999999</v>
      </c>
      <c r="C114">
        <f t="shared" si="4"/>
        <v>3.714073E-3</v>
      </c>
    </row>
    <row r="115" spans="1:3" x14ac:dyDescent="0.25">
      <c r="A115">
        <v>11</v>
      </c>
      <c r="B115">
        <v>860.09100000000001</v>
      </c>
      <c r="C115">
        <f t="shared" si="4"/>
        <v>8.60091E-4</v>
      </c>
    </row>
    <row r="116" spans="1:3" x14ac:dyDescent="0.25">
      <c r="A116">
        <v>12</v>
      </c>
      <c r="B116">
        <v>660.58399999999995</v>
      </c>
      <c r="C116">
        <f t="shared" si="4"/>
        <v>6.6058399999999998E-4</v>
      </c>
    </row>
    <row r="118" spans="1:3" x14ac:dyDescent="0.25">
      <c r="A118" t="s">
        <v>75</v>
      </c>
    </row>
    <row r="119" spans="1:3" x14ac:dyDescent="0.25">
      <c r="A119">
        <v>1</v>
      </c>
      <c r="B119">
        <v>1016.524</v>
      </c>
      <c r="C119">
        <f t="shared" si="4"/>
        <v>1.016524E-3</v>
      </c>
    </row>
    <row r="120" spans="1:3" x14ac:dyDescent="0.25">
      <c r="A120">
        <v>2</v>
      </c>
      <c r="B120">
        <v>1143.5899999999999</v>
      </c>
      <c r="C120">
        <f t="shared" si="4"/>
        <v>1.1435899999999999E-3</v>
      </c>
    </row>
    <row r="121" spans="1:3" x14ac:dyDescent="0.25">
      <c r="A121">
        <v>3</v>
      </c>
      <c r="B121">
        <v>1183.922</v>
      </c>
      <c r="C121">
        <f t="shared" si="4"/>
        <v>1.183922E-3</v>
      </c>
    </row>
    <row r="122" spans="1:3" x14ac:dyDescent="0.25">
      <c r="A122">
        <v>4</v>
      </c>
      <c r="B122">
        <v>2734.748</v>
      </c>
      <c r="C122">
        <f t="shared" si="4"/>
        <v>2.734748E-3</v>
      </c>
    </row>
    <row r="123" spans="1:3" x14ac:dyDescent="0.25">
      <c r="A123">
        <v>5</v>
      </c>
      <c r="B123">
        <v>6019.2650000000003</v>
      </c>
      <c r="C123">
        <f t="shared" si="4"/>
        <v>6.0192650000000002E-3</v>
      </c>
    </row>
    <row r="124" spans="1:3" x14ac:dyDescent="0.25">
      <c r="A124">
        <v>6</v>
      </c>
      <c r="B124">
        <v>1472.316</v>
      </c>
      <c r="C124">
        <f t="shared" si="4"/>
        <v>1.472316E-3</v>
      </c>
    </row>
    <row r="125" spans="1:3" x14ac:dyDescent="0.25">
      <c r="A125">
        <v>7</v>
      </c>
      <c r="B125">
        <v>2118.4119999999998</v>
      </c>
      <c r="C125">
        <f t="shared" si="4"/>
        <v>2.1184119999999996E-3</v>
      </c>
    </row>
    <row r="126" spans="1:3" x14ac:dyDescent="0.25">
      <c r="A126">
        <v>8</v>
      </c>
      <c r="B126">
        <v>664.10799999999995</v>
      </c>
      <c r="C126">
        <f t="shared" si="4"/>
        <v>6.6410799999999995E-4</v>
      </c>
    </row>
    <row r="127" spans="1:3" x14ac:dyDescent="0.25">
      <c r="A127">
        <v>9</v>
      </c>
      <c r="B127">
        <v>883.97699999999998</v>
      </c>
      <c r="C127">
        <f t="shared" si="4"/>
        <v>8.8397699999999998E-4</v>
      </c>
    </row>
    <row r="128" spans="1:3" x14ac:dyDescent="0.25">
      <c r="A128">
        <v>10</v>
      </c>
      <c r="B128">
        <v>1102.279</v>
      </c>
      <c r="C128">
        <f t="shared" si="4"/>
        <v>1.1022790000000001E-3</v>
      </c>
    </row>
    <row r="129" spans="1:3" x14ac:dyDescent="0.25">
      <c r="A129">
        <v>11</v>
      </c>
      <c r="B129">
        <v>1403.595</v>
      </c>
      <c r="C129">
        <f t="shared" si="4"/>
        <v>1.4035950000000001E-3</v>
      </c>
    </row>
    <row r="130" spans="1:3" x14ac:dyDescent="0.25">
      <c r="A130">
        <v>12</v>
      </c>
      <c r="B130">
        <v>2694.22</v>
      </c>
      <c r="C130">
        <f t="shared" si="4"/>
        <v>2.6942199999999998E-3</v>
      </c>
    </row>
    <row r="131" spans="1:3" x14ac:dyDescent="0.25">
      <c r="A131">
        <v>13</v>
      </c>
      <c r="B131">
        <v>1803.9780000000001</v>
      </c>
      <c r="C131">
        <f t="shared" si="4"/>
        <v>1.8039780000000001E-3</v>
      </c>
    </row>
    <row r="132" spans="1:3" x14ac:dyDescent="0.25">
      <c r="A132" t="s">
        <v>76</v>
      </c>
    </row>
    <row r="133" spans="1:3" x14ac:dyDescent="0.25">
      <c r="A133">
        <v>1</v>
      </c>
      <c r="B133">
        <v>759.65200000000004</v>
      </c>
      <c r="C133">
        <f t="shared" si="4"/>
        <v>7.5965200000000009E-4</v>
      </c>
    </row>
    <row r="134" spans="1:3" x14ac:dyDescent="0.25">
      <c r="A134">
        <v>2</v>
      </c>
      <c r="B134">
        <v>1727.4259999999999</v>
      </c>
      <c r="C134">
        <f t="shared" si="4"/>
        <v>1.727426E-3</v>
      </c>
    </row>
    <row r="135" spans="1:3" x14ac:dyDescent="0.25">
      <c r="A135">
        <v>3</v>
      </c>
      <c r="B135">
        <v>1219.3589999999999</v>
      </c>
      <c r="C135">
        <f t="shared" si="4"/>
        <v>1.2193589999999999E-3</v>
      </c>
    </row>
    <row r="136" spans="1:3" x14ac:dyDescent="0.25">
      <c r="A136">
        <v>4</v>
      </c>
      <c r="B136">
        <v>1156.1199999999999</v>
      </c>
      <c r="C136">
        <f t="shared" si="4"/>
        <v>1.1561199999999998E-3</v>
      </c>
    </row>
    <row r="137" spans="1:3" x14ac:dyDescent="0.25">
      <c r="A137">
        <v>5</v>
      </c>
      <c r="B137">
        <v>930.96600000000001</v>
      </c>
      <c r="C137">
        <f t="shared" si="4"/>
        <v>9.3096599999999998E-4</v>
      </c>
    </row>
    <row r="138" spans="1:3" x14ac:dyDescent="0.25">
      <c r="A138">
        <v>6</v>
      </c>
      <c r="B138">
        <v>1427.2850000000001</v>
      </c>
      <c r="C138">
        <f t="shared" si="4"/>
        <v>1.4272850000000001E-3</v>
      </c>
    </row>
    <row r="139" spans="1:3" x14ac:dyDescent="0.25">
      <c r="A139" t="s">
        <v>77</v>
      </c>
    </row>
    <row r="140" spans="1:3" x14ac:dyDescent="0.25">
      <c r="A140">
        <v>1</v>
      </c>
      <c r="B140">
        <v>1246.182</v>
      </c>
      <c r="C140">
        <f t="shared" si="4"/>
        <v>1.246182E-3</v>
      </c>
    </row>
    <row r="141" spans="1:3" x14ac:dyDescent="0.25">
      <c r="A141">
        <v>2</v>
      </c>
      <c r="B141">
        <v>2303.6260000000002</v>
      </c>
      <c r="C141">
        <f t="shared" si="4"/>
        <v>2.303626E-3</v>
      </c>
    </row>
    <row r="142" spans="1:3" x14ac:dyDescent="0.25">
      <c r="A142">
        <v>3</v>
      </c>
      <c r="B142">
        <v>2800.337</v>
      </c>
      <c r="C142">
        <f t="shared" si="4"/>
        <v>2.800337E-3</v>
      </c>
    </row>
    <row r="143" spans="1:3" x14ac:dyDescent="0.25">
      <c r="A143">
        <v>4</v>
      </c>
      <c r="B143">
        <v>8085.0110000000004</v>
      </c>
      <c r="C143">
        <f t="shared" si="4"/>
        <v>8.0850109999999996E-3</v>
      </c>
    </row>
    <row r="144" spans="1:3" x14ac:dyDescent="0.25">
      <c r="A144">
        <v>5</v>
      </c>
      <c r="B144">
        <v>3408.8420000000001</v>
      </c>
      <c r="C144">
        <f t="shared" si="4"/>
        <v>3.408842E-3</v>
      </c>
    </row>
    <row r="145" spans="1:3" x14ac:dyDescent="0.25">
      <c r="A145">
        <v>6</v>
      </c>
      <c r="B145">
        <v>4383.076</v>
      </c>
      <c r="C145">
        <f t="shared" si="4"/>
        <v>4.3830759999999996E-3</v>
      </c>
    </row>
    <row r="146" spans="1:3" x14ac:dyDescent="0.25">
      <c r="A146">
        <v>7</v>
      </c>
      <c r="B146">
        <v>1064.296</v>
      </c>
      <c r="C146">
        <f t="shared" ref="C146:C209" si="5">B146/1000000</f>
        <v>1.0642959999999999E-3</v>
      </c>
    </row>
    <row r="147" spans="1:3" x14ac:dyDescent="0.25">
      <c r="A147">
        <v>8</v>
      </c>
      <c r="B147">
        <v>1064.6880000000001</v>
      </c>
      <c r="C147">
        <f t="shared" si="5"/>
        <v>1.064688E-3</v>
      </c>
    </row>
    <row r="148" spans="1:3" x14ac:dyDescent="0.25">
      <c r="A148">
        <v>9</v>
      </c>
      <c r="B148">
        <v>854.80499999999995</v>
      </c>
      <c r="C148">
        <f t="shared" si="5"/>
        <v>8.5480499999999993E-4</v>
      </c>
    </row>
    <row r="149" spans="1:3" x14ac:dyDescent="0.25">
      <c r="A149" t="s">
        <v>78</v>
      </c>
    </row>
    <row r="150" spans="1:3" x14ac:dyDescent="0.25">
      <c r="A150">
        <v>1</v>
      </c>
      <c r="B150">
        <v>5623.7759999999998</v>
      </c>
      <c r="C150">
        <f t="shared" si="5"/>
        <v>5.6237759999999996E-3</v>
      </c>
    </row>
    <row r="151" spans="1:3" x14ac:dyDescent="0.25">
      <c r="A151">
        <v>2</v>
      </c>
      <c r="B151">
        <v>3452.8939999999998</v>
      </c>
      <c r="C151">
        <f t="shared" si="5"/>
        <v>3.4528939999999998E-3</v>
      </c>
    </row>
    <row r="152" spans="1:3" x14ac:dyDescent="0.25">
      <c r="A152">
        <v>3</v>
      </c>
      <c r="B152">
        <v>1139.2829999999999</v>
      </c>
      <c r="C152">
        <f t="shared" si="5"/>
        <v>1.1392829999999998E-3</v>
      </c>
    </row>
    <row r="153" spans="1:3" x14ac:dyDescent="0.25">
      <c r="A153">
        <v>4</v>
      </c>
      <c r="B153">
        <v>1792.819</v>
      </c>
      <c r="C153">
        <f t="shared" si="5"/>
        <v>1.792819E-3</v>
      </c>
    </row>
    <row r="154" spans="1:3" x14ac:dyDescent="0.25">
      <c r="A154" t="s">
        <v>79</v>
      </c>
    </row>
    <row r="155" spans="1:3" x14ac:dyDescent="0.25">
      <c r="A155">
        <v>1</v>
      </c>
      <c r="B155">
        <v>4427.1279999999997</v>
      </c>
      <c r="C155">
        <f t="shared" si="5"/>
        <v>4.4271279999999998E-3</v>
      </c>
    </row>
    <row r="156" spans="1:3" x14ac:dyDescent="0.25">
      <c r="A156">
        <v>2</v>
      </c>
      <c r="B156">
        <v>1960.999</v>
      </c>
      <c r="C156">
        <f t="shared" si="5"/>
        <v>1.9609990000000002E-3</v>
      </c>
    </row>
    <row r="157" spans="1:3" x14ac:dyDescent="0.25">
      <c r="A157">
        <v>3</v>
      </c>
      <c r="B157">
        <v>1243.2449999999999</v>
      </c>
      <c r="C157">
        <f t="shared" si="5"/>
        <v>1.2432449999999998E-3</v>
      </c>
    </row>
    <row r="158" spans="1:3" x14ac:dyDescent="0.25">
      <c r="A158">
        <v>4</v>
      </c>
      <c r="B158">
        <v>899.44399999999996</v>
      </c>
      <c r="C158">
        <f t="shared" si="5"/>
        <v>8.99444E-4</v>
      </c>
    </row>
    <row r="160" spans="1:3" x14ac:dyDescent="0.25">
      <c r="A160" t="s">
        <v>80</v>
      </c>
    </row>
    <row r="161" spans="1:3" x14ac:dyDescent="0.25">
      <c r="A161">
        <v>1</v>
      </c>
      <c r="B161">
        <v>2031.287</v>
      </c>
      <c r="C161">
        <f t="shared" si="5"/>
        <v>2.0312870000000001E-3</v>
      </c>
    </row>
    <row r="162" spans="1:3" x14ac:dyDescent="0.25">
      <c r="A162">
        <v>2</v>
      </c>
      <c r="B162">
        <v>5848.1480000000001</v>
      </c>
      <c r="C162">
        <f t="shared" si="5"/>
        <v>5.8481480000000001E-3</v>
      </c>
    </row>
    <row r="163" spans="1:3" x14ac:dyDescent="0.25">
      <c r="A163">
        <v>3</v>
      </c>
      <c r="B163">
        <v>835.42200000000003</v>
      </c>
      <c r="C163">
        <f t="shared" si="5"/>
        <v>8.3542200000000005E-4</v>
      </c>
    </row>
    <row r="164" spans="1:3" x14ac:dyDescent="0.25">
      <c r="A164">
        <v>4</v>
      </c>
      <c r="B164">
        <v>1362.088</v>
      </c>
      <c r="C164">
        <f t="shared" si="5"/>
        <v>1.362088E-3</v>
      </c>
    </row>
    <row r="165" spans="1:3" x14ac:dyDescent="0.25">
      <c r="A165">
        <v>5</v>
      </c>
      <c r="B165">
        <v>1711.7629999999999</v>
      </c>
      <c r="C165">
        <f t="shared" si="5"/>
        <v>1.7117629999999998E-3</v>
      </c>
    </row>
    <row r="166" spans="1:3" x14ac:dyDescent="0.25">
      <c r="A166">
        <v>6</v>
      </c>
      <c r="B166">
        <v>893.76599999999996</v>
      </c>
      <c r="C166">
        <f t="shared" si="5"/>
        <v>8.9376599999999994E-4</v>
      </c>
    </row>
    <row r="167" spans="1:3" x14ac:dyDescent="0.25">
      <c r="A167">
        <v>7</v>
      </c>
      <c r="B167">
        <v>1135.5630000000001</v>
      </c>
      <c r="C167">
        <f t="shared" si="5"/>
        <v>1.135563E-3</v>
      </c>
    </row>
    <row r="168" spans="1:3" x14ac:dyDescent="0.25">
      <c r="A168">
        <v>8</v>
      </c>
      <c r="B168">
        <v>1750.529</v>
      </c>
      <c r="C168">
        <f t="shared" si="5"/>
        <v>1.750529E-3</v>
      </c>
    </row>
    <row r="169" spans="1:3" x14ac:dyDescent="0.25">
      <c r="A169">
        <v>9</v>
      </c>
      <c r="B169">
        <v>2107.056</v>
      </c>
      <c r="C169">
        <f t="shared" si="5"/>
        <v>2.1070559999999999E-3</v>
      </c>
    </row>
    <row r="170" spans="1:3" x14ac:dyDescent="0.25">
      <c r="A170">
        <v>10</v>
      </c>
      <c r="B170">
        <v>1906.7660000000001</v>
      </c>
      <c r="C170">
        <f t="shared" si="5"/>
        <v>1.9067660000000001E-3</v>
      </c>
    </row>
    <row r="171" spans="1:3" x14ac:dyDescent="0.25">
      <c r="A171">
        <v>11</v>
      </c>
      <c r="B171">
        <v>1275.942</v>
      </c>
      <c r="C171">
        <f t="shared" si="5"/>
        <v>1.275942E-3</v>
      </c>
    </row>
    <row r="172" spans="1:3" x14ac:dyDescent="0.25">
      <c r="A172">
        <v>12</v>
      </c>
      <c r="B172">
        <v>1020.832</v>
      </c>
      <c r="C172">
        <f t="shared" si="5"/>
        <v>1.0208319999999999E-3</v>
      </c>
    </row>
    <row r="173" spans="1:3" x14ac:dyDescent="0.25">
      <c r="A173">
        <v>13</v>
      </c>
      <c r="B173">
        <v>953.67700000000002</v>
      </c>
      <c r="C173">
        <f t="shared" si="5"/>
        <v>9.53677E-4</v>
      </c>
    </row>
    <row r="174" spans="1:3" x14ac:dyDescent="0.25">
      <c r="A174">
        <v>14</v>
      </c>
      <c r="B174">
        <v>785.69200000000001</v>
      </c>
      <c r="C174">
        <f t="shared" si="5"/>
        <v>7.8569200000000005E-4</v>
      </c>
    </row>
    <row r="175" spans="1:3" x14ac:dyDescent="0.25">
      <c r="A175">
        <v>15</v>
      </c>
      <c r="B175">
        <v>7006.2259999999997</v>
      </c>
      <c r="C175">
        <f t="shared" si="5"/>
        <v>7.0062259999999999E-3</v>
      </c>
    </row>
    <row r="176" spans="1:3" x14ac:dyDescent="0.25">
      <c r="A176">
        <v>16</v>
      </c>
      <c r="B176">
        <v>795.67700000000002</v>
      </c>
      <c r="C176">
        <f t="shared" si="5"/>
        <v>7.9567700000000006E-4</v>
      </c>
    </row>
    <row r="177" spans="1:3" x14ac:dyDescent="0.25">
      <c r="A177">
        <v>17</v>
      </c>
      <c r="B177">
        <v>1039.431</v>
      </c>
      <c r="C177">
        <f t="shared" si="5"/>
        <v>1.0394309999999999E-3</v>
      </c>
    </row>
    <row r="178" spans="1:3" x14ac:dyDescent="0.25">
      <c r="A178">
        <v>18</v>
      </c>
      <c r="B178">
        <v>822.5</v>
      </c>
      <c r="C178">
        <f t="shared" si="5"/>
        <v>8.2249999999999999E-4</v>
      </c>
    </row>
    <row r="179" spans="1:3" x14ac:dyDescent="0.25">
      <c r="A179">
        <v>19</v>
      </c>
      <c r="B179">
        <v>2118.8029999999999</v>
      </c>
      <c r="C179">
        <f t="shared" si="5"/>
        <v>2.1188029999999998E-3</v>
      </c>
    </row>
    <row r="180" spans="1:3" x14ac:dyDescent="0.25">
      <c r="A180">
        <v>20</v>
      </c>
      <c r="B180">
        <v>935.46900000000005</v>
      </c>
      <c r="C180">
        <f t="shared" si="5"/>
        <v>9.3546900000000008E-4</v>
      </c>
    </row>
    <row r="181" spans="1:3" x14ac:dyDescent="0.25">
      <c r="A181">
        <v>21</v>
      </c>
      <c r="B181">
        <v>889.45899999999995</v>
      </c>
      <c r="C181">
        <f t="shared" si="5"/>
        <v>8.89459E-4</v>
      </c>
    </row>
    <row r="182" spans="1:3" x14ac:dyDescent="0.25">
      <c r="A182" t="s">
        <v>81</v>
      </c>
    </row>
    <row r="183" spans="1:3" x14ac:dyDescent="0.25">
      <c r="A183">
        <v>1</v>
      </c>
      <c r="B183">
        <v>699.93700000000001</v>
      </c>
      <c r="C183">
        <f t="shared" si="5"/>
        <v>6.9993699999999998E-4</v>
      </c>
    </row>
    <row r="184" spans="1:3" x14ac:dyDescent="0.25">
      <c r="A184">
        <v>2</v>
      </c>
      <c r="B184">
        <v>1991.15</v>
      </c>
      <c r="C184">
        <f t="shared" si="5"/>
        <v>1.9911500000000001E-3</v>
      </c>
    </row>
    <row r="185" spans="1:3" x14ac:dyDescent="0.25">
      <c r="A185">
        <v>3</v>
      </c>
      <c r="B185">
        <v>5535.6719999999996</v>
      </c>
      <c r="C185">
        <f t="shared" si="5"/>
        <v>5.5356719999999993E-3</v>
      </c>
    </row>
    <row r="186" spans="1:3" x14ac:dyDescent="0.25">
      <c r="A186">
        <v>4</v>
      </c>
      <c r="B186">
        <v>1569.6220000000001</v>
      </c>
      <c r="C186">
        <f t="shared" si="5"/>
        <v>1.5696220000000001E-3</v>
      </c>
    </row>
    <row r="187" spans="1:3" x14ac:dyDescent="0.25">
      <c r="A187">
        <v>5</v>
      </c>
      <c r="B187">
        <v>909.23299999999995</v>
      </c>
      <c r="C187">
        <f t="shared" si="5"/>
        <v>9.0923299999999996E-4</v>
      </c>
    </row>
    <row r="188" spans="1:3" x14ac:dyDescent="0.25">
      <c r="A188">
        <v>6</v>
      </c>
      <c r="B188">
        <v>4640.1440000000002</v>
      </c>
      <c r="C188">
        <f t="shared" si="5"/>
        <v>4.6401440000000006E-3</v>
      </c>
    </row>
    <row r="189" spans="1:3" x14ac:dyDescent="0.25">
      <c r="A189">
        <v>7</v>
      </c>
      <c r="B189">
        <v>4157.53</v>
      </c>
      <c r="C189">
        <f t="shared" si="5"/>
        <v>4.1575299999999996E-3</v>
      </c>
    </row>
    <row r="190" spans="1:3" x14ac:dyDescent="0.25">
      <c r="A190">
        <v>8</v>
      </c>
      <c r="B190">
        <v>761.61</v>
      </c>
      <c r="C190">
        <f t="shared" si="5"/>
        <v>7.6161000000000002E-4</v>
      </c>
    </row>
    <row r="191" spans="1:3" x14ac:dyDescent="0.25">
      <c r="A191">
        <v>9</v>
      </c>
      <c r="B191">
        <v>1633.252</v>
      </c>
      <c r="C191">
        <f t="shared" si="5"/>
        <v>1.633252E-3</v>
      </c>
    </row>
    <row r="192" spans="1:3" x14ac:dyDescent="0.25">
      <c r="A192">
        <v>10</v>
      </c>
      <c r="B192">
        <v>1703.931</v>
      </c>
      <c r="C192">
        <f t="shared" si="5"/>
        <v>1.7039310000000001E-3</v>
      </c>
    </row>
    <row r="193" spans="1:3" x14ac:dyDescent="0.25">
      <c r="A193">
        <v>11</v>
      </c>
      <c r="B193">
        <v>1793.6020000000001</v>
      </c>
      <c r="C193">
        <f t="shared" si="5"/>
        <v>1.793602E-3</v>
      </c>
    </row>
    <row r="194" spans="1:3" x14ac:dyDescent="0.25">
      <c r="A194">
        <v>12</v>
      </c>
      <c r="B194">
        <v>1743.2850000000001</v>
      </c>
      <c r="C194">
        <f t="shared" si="5"/>
        <v>1.743285E-3</v>
      </c>
    </row>
    <row r="195" spans="1:3" x14ac:dyDescent="0.25">
      <c r="A195">
        <v>13</v>
      </c>
      <c r="B195">
        <v>1629.5319999999999</v>
      </c>
      <c r="C195">
        <f t="shared" si="5"/>
        <v>1.6295319999999999E-3</v>
      </c>
    </row>
    <row r="196" spans="1:3" x14ac:dyDescent="0.25">
      <c r="A196">
        <v>14</v>
      </c>
      <c r="B196">
        <v>2645.665</v>
      </c>
      <c r="C196">
        <f t="shared" si="5"/>
        <v>2.6456650000000002E-3</v>
      </c>
    </row>
    <row r="197" spans="1:3" x14ac:dyDescent="0.25">
      <c r="A197">
        <v>15</v>
      </c>
      <c r="B197">
        <v>1107.9570000000001</v>
      </c>
      <c r="C197">
        <f t="shared" si="5"/>
        <v>1.1079570000000001E-3</v>
      </c>
    </row>
    <row r="198" spans="1:3" x14ac:dyDescent="0.25">
      <c r="A198" t="s">
        <v>82</v>
      </c>
    </row>
    <row r="199" spans="1:3" x14ac:dyDescent="0.25">
      <c r="A199">
        <v>1</v>
      </c>
      <c r="B199">
        <v>3143.355</v>
      </c>
      <c r="C199">
        <f t="shared" si="5"/>
        <v>3.143355E-3</v>
      </c>
    </row>
    <row r="200" spans="1:3" x14ac:dyDescent="0.25">
      <c r="A200">
        <v>2</v>
      </c>
      <c r="B200">
        <v>2420.1190000000001</v>
      </c>
      <c r="C200">
        <f t="shared" si="5"/>
        <v>2.4201190000000001E-3</v>
      </c>
    </row>
    <row r="201" spans="1:3" x14ac:dyDescent="0.25">
      <c r="A201">
        <v>3</v>
      </c>
      <c r="B201">
        <v>719.51599999999996</v>
      </c>
      <c r="C201">
        <f t="shared" si="5"/>
        <v>7.1951600000000001E-4</v>
      </c>
    </row>
    <row r="202" spans="1:3" x14ac:dyDescent="0.25">
      <c r="A202">
        <v>4</v>
      </c>
      <c r="B202">
        <v>1804.174</v>
      </c>
      <c r="C202">
        <f t="shared" si="5"/>
        <v>1.804174E-3</v>
      </c>
    </row>
    <row r="203" spans="1:3" x14ac:dyDescent="0.25">
      <c r="A203">
        <v>5</v>
      </c>
      <c r="B203">
        <v>1533.4010000000001</v>
      </c>
      <c r="C203">
        <f t="shared" si="5"/>
        <v>1.533401E-3</v>
      </c>
    </row>
    <row r="204" spans="1:3" x14ac:dyDescent="0.25">
      <c r="A204">
        <v>6</v>
      </c>
      <c r="B204">
        <v>1232.8689999999999</v>
      </c>
      <c r="C204">
        <f t="shared" si="5"/>
        <v>1.2328689999999999E-3</v>
      </c>
    </row>
    <row r="205" spans="1:3" x14ac:dyDescent="0.25">
      <c r="A205">
        <v>7</v>
      </c>
      <c r="B205">
        <v>1872.308</v>
      </c>
      <c r="C205">
        <f t="shared" si="5"/>
        <v>1.872308E-3</v>
      </c>
    </row>
    <row r="206" spans="1:3" x14ac:dyDescent="0.25">
      <c r="A206">
        <v>8</v>
      </c>
      <c r="B206">
        <v>1373.6389999999999</v>
      </c>
      <c r="C206">
        <f t="shared" si="5"/>
        <v>1.3736389999999998E-3</v>
      </c>
    </row>
    <row r="207" spans="1:3" x14ac:dyDescent="0.25">
      <c r="A207" t="s">
        <v>83</v>
      </c>
    </row>
    <row r="208" spans="1:3" x14ac:dyDescent="0.25">
      <c r="A208">
        <v>1</v>
      </c>
      <c r="B208">
        <v>4932.0619999999999</v>
      </c>
      <c r="C208">
        <f t="shared" si="5"/>
        <v>4.9320620000000001E-3</v>
      </c>
    </row>
    <row r="209" spans="1:3" x14ac:dyDescent="0.25">
      <c r="A209">
        <v>2</v>
      </c>
      <c r="B209">
        <v>1263.2159999999999</v>
      </c>
      <c r="C209">
        <f t="shared" si="5"/>
        <v>1.2632159999999999E-3</v>
      </c>
    </row>
    <row r="210" spans="1:3" x14ac:dyDescent="0.25">
      <c r="A210">
        <v>3</v>
      </c>
      <c r="B210">
        <v>2510.9639999999999</v>
      </c>
      <c r="C210">
        <f t="shared" ref="C210:C273" si="6">B210/1000000</f>
        <v>2.5109640000000001E-3</v>
      </c>
    </row>
    <row r="211" spans="1:3" x14ac:dyDescent="0.25">
      <c r="A211">
        <v>4</v>
      </c>
      <c r="B211">
        <v>2779.5830000000001</v>
      </c>
      <c r="C211">
        <f t="shared" si="6"/>
        <v>2.779583E-3</v>
      </c>
    </row>
    <row r="212" spans="1:3" x14ac:dyDescent="0.25">
      <c r="A212">
        <v>5</v>
      </c>
      <c r="B212">
        <v>1199.9770000000001</v>
      </c>
      <c r="C212">
        <f t="shared" si="6"/>
        <v>1.1999770000000001E-3</v>
      </c>
    </row>
    <row r="213" spans="1:3" x14ac:dyDescent="0.25">
      <c r="A213">
        <v>6</v>
      </c>
      <c r="B213">
        <v>3138.2649999999999</v>
      </c>
      <c r="C213">
        <f t="shared" si="6"/>
        <v>3.1382649999999999E-3</v>
      </c>
    </row>
    <row r="214" spans="1:3" x14ac:dyDescent="0.25">
      <c r="A214">
        <v>7</v>
      </c>
      <c r="B214">
        <v>774.92399999999998</v>
      </c>
      <c r="C214">
        <f t="shared" si="6"/>
        <v>7.7492399999999997E-4</v>
      </c>
    </row>
    <row r="215" spans="1:3" x14ac:dyDescent="0.25">
      <c r="A215">
        <v>8</v>
      </c>
      <c r="B215">
        <v>2478.0720000000001</v>
      </c>
      <c r="C215">
        <f t="shared" si="6"/>
        <v>2.478072E-3</v>
      </c>
    </row>
    <row r="216" spans="1:3" x14ac:dyDescent="0.25">
      <c r="A216">
        <v>9</v>
      </c>
      <c r="B216">
        <v>1515.78</v>
      </c>
      <c r="C216">
        <f t="shared" si="6"/>
        <v>1.51578E-3</v>
      </c>
    </row>
    <row r="217" spans="1:3" x14ac:dyDescent="0.25">
      <c r="A217">
        <v>10</v>
      </c>
      <c r="B217">
        <v>2486.0990000000002</v>
      </c>
      <c r="C217">
        <f t="shared" si="6"/>
        <v>2.4860990000000003E-3</v>
      </c>
    </row>
    <row r="218" spans="1:3" x14ac:dyDescent="0.25">
      <c r="A218">
        <v>11</v>
      </c>
      <c r="B218">
        <v>1371.4860000000001</v>
      </c>
      <c r="C218">
        <f t="shared" si="6"/>
        <v>1.3714860000000001E-3</v>
      </c>
    </row>
    <row r="219" spans="1:3" x14ac:dyDescent="0.25">
      <c r="A219">
        <v>12</v>
      </c>
      <c r="B219">
        <v>1193.711</v>
      </c>
      <c r="C219">
        <f t="shared" si="6"/>
        <v>1.1937110000000001E-3</v>
      </c>
    </row>
    <row r="220" spans="1:3" x14ac:dyDescent="0.25">
      <c r="A220" t="s">
        <v>84</v>
      </c>
    </row>
    <row r="221" spans="1:3" x14ac:dyDescent="0.25">
      <c r="A221">
        <v>1</v>
      </c>
      <c r="B221">
        <v>1323.7139999999999</v>
      </c>
      <c r="C221">
        <f t="shared" si="6"/>
        <v>1.3237139999999999E-3</v>
      </c>
    </row>
    <row r="222" spans="1:3" x14ac:dyDescent="0.25">
      <c r="A222">
        <v>2</v>
      </c>
      <c r="B222">
        <v>732.43799999999999</v>
      </c>
      <c r="C222">
        <f t="shared" si="6"/>
        <v>7.3243799999999997E-4</v>
      </c>
    </row>
    <row r="223" spans="1:3" x14ac:dyDescent="0.25">
      <c r="A223">
        <v>3</v>
      </c>
      <c r="B223">
        <v>1879.5519999999999</v>
      </c>
      <c r="C223">
        <f t="shared" si="6"/>
        <v>1.8795519999999998E-3</v>
      </c>
    </row>
    <row r="224" spans="1:3" x14ac:dyDescent="0.25">
      <c r="A224">
        <v>4</v>
      </c>
      <c r="B224">
        <v>2470.828</v>
      </c>
      <c r="C224">
        <f t="shared" si="6"/>
        <v>2.470828E-3</v>
      </c>
    </row>
    <row r="225" spans="1:3" x14ac:dyDescent="0.25">
      <c r="A225">
        <v>5</v>
      </c>
      <c r="B225">
        <v>1258.5170000000001</v>
      </c>
      <c r="C225">
        <f t="shared" si="6"/>
        <v>1.258517E-3</v>
      </c>
    </row>
    <row r="227" spans="1:3" x14ac:dyDescent="0.25">
      <c r="A227" t="s">
        <v>85</v>
      </c>
    </row>
    <row r="228" spans="1:3" x14ac:dyDescent="0.25">
      <c r="A228">
        <v>1</v>
      </c>
      <c r="B228">
        <v>2557.17</v>
      </c>
      <c r="C228">
        <f t="shared" si="6"/>
        <v>2.5571700000000001E-3</v>
      </c>
    </row>
    <row r="229" spans="1:3" x14ac:dyDescent="0.25">
      <c r="A229">
        <v>2</v>
      </c>
      <c r="B229">
        <v>2138.1860000000001</v>
      </c>
      <c r="C229">
        <f t="shared" si="6"/>
        <v>2.1381860000000003E-3</v>
      </c>
    </row>
    <row r="230" spans="1:3" x14ac:dyDescent="0.25">
      <c r="A230">
        <v>3</v>
      </c>
      <c r="B230">
        <v>1513.431</v>
      </c>
      <c r="C230">
        <f t="shared" si="6"/>
        <v>1.513431E-3</v>
      </c>
    </row>
    <row r="231" spans="1:3" x14ac:dyDescent="0.25">
      <c r="A231">
        <v>4</v>
      </c>
      <c r="B231">
        <v>1297.8699999999999</v>
      </c>
      <c r="C231">
        <f t="shared" si="6"/>
        <v>1.2978699999999998E-3</v>
      </c>
    </row>
    <row r="232" spans="1:3" x14ac:dyDescent="0.25">
      <c r="A232">
        <v>5</v>
      </c>
      <c r="B232">
        <v>4766.6220000000003</v>
      </c>
      <c r="C232">
        <f t="shared" si="6"/>
        <v>4.7666219999999999E-3</v>
      </c>
    </row>
    <row r="233" spans="1:3" x14ac:dyDescent="0.25">
      <c r="A233">
        <v>6</v>
      </c>
      <c r="B233">
        <v>1662.229</v>
      </c>
      <c r="C233">
        <f t="shared" si="6"/>
        <v>1.6622290000000001E-3</v>
      </c>
    </row>
    <row r="234" spans="1:3" x14ac:dyDescent="0.25">
      <c r="A234">
        <v>7</v>
      </c>
      <c r="B234">
        <v>2715.3649999999998</v>
      </c>
      <c r="C234">
        <f t="shared" si="6"/>
        <v>2.715365E-3</v>
      </c>
    </row>
    <row r="235" spans="1:3" x14ac:dyDescent="0.25">
      <c r="A235">
        <v>8</v>
      </c>
      <c r="B235">
        <v>1440.2070000000001</v>
      </c>
      <c r="C235">
        <f t="shared" si="6"/>
        <v>1.4402070000000002E-3</v>
      </c>
    </row>
    <row r="236" spans="1:3" x14ac:dyDescent="0.25">
      <c r="A236" t="s">
        <v>86</v>
      </c>
    </row>
    <row r="237" spans="1:3" x14ac:dyDescent="0.25">
      <c r="A237">
        <v>1</v>
      </c>
      <c r="B237">
        <v>1653.81</v>
      </c>
      <c r="C237">
        <f t="shared" si="6"/>
        <v>1.6538099999999999E-3</v>
      </c>
    </row>
    <row r="238" spans="1:3" x14ac:dyDescent="0.25">
      <c r="A238">
        <v>2</v>
      </c>
      <c r="B238">
        <v>1225.625</v>
      </c>
      <c r="C238">
        <f t="shared" si="6"/>
        <v>1.2256249999999999E-3</v>
      </c>
    </row>
    <row r="239" spans="1:3" x14ac:dyDescent="0.25">
      <c r="A239">
        <v>3</v>
      </c>
      <c r="B239">
        <v>1096.797</v>
      </c>
      <c r="C239">
        <f t="shared" si="6"/>
        <v>1.096797E-3</v>
      </c>
    </row>
    <row r="240" spans="1:3" x14ac:dyDescent="0.25">
      <c r="A240">
        <v>4</v>
      </c>
      <c r="B240">
        <v>2899.0129999999999</v>
      </c>
      <c r="C240">
        <f t="shared" si="6"/>
        <v>2.8990129999999998E-3</v>
      </c>
    </row>
    <row r="241" spans="1:3" x14ac:dyDescent="0.25">
      <c r="A241">
        <v>5</v>
      </c>
      <c r="B241">
        <v>1291.605</v>
      </c>
      <c r="C241">
        <f t="shared" si="6"/>
        <v>1.2916049999999999E-3</v>
      </c>
    </row>
    <row r="242" spans="1:3" x14ac:dyDescent="0.25">
      <c r="A242" t="s">
        <v>87</v>
      </c>
    </row>
    <row r="243" spans="1:3" x14ac:dyDescent="0.25">
      <c r="A243">
        <v>1</v>
      </c>
      <c r="B243">
        <v>820.346</v>
      </c>
      <c r="C243">
        <f t="shared" si="6"/>
        <v>8.2034600000000001E-4</v>
      </c>
    </row>
    <row r="244" spans="1:3" x14ac:dyDescent="0.25">
      <c r="A244">
        <v>2</v>
      </c>
      <c r="B244">
        <v>1391.652</v>
      </c>
      <c r="C244">
        <f t="shared" si="6"/>
        <v>1.3916519999999999E-3</v>
      </c>
    </row>
    <row r="245" spans="1:3" x14ac:dyDescent="0.25">
      <c r="A245">
        <v>3</v>
      </c>
      <c r="B245">
        <v>1416.712</v>
      </c>
      <c r="C245">
        <f t="shared" si="6"/>
        <v>1.4167120000000001E-3</v>
      </c>
    </row>
    <row r="246" spans="1:3" x14ac:dyDescent="0.25">
      <c r="A246">
        <v>4</v>
      </c>
      <c r="B246">
        <v>3072.0889999999999</v>
      </c>
      <c r="C246">
        <f t="shared" si="6"/>
        <v>3.0720890000000001E-3</v>
      </c>
    </row>
    <row r="247" spans="1:3" x14ac:dyDescent="0.25">
      <c r="A247">
        <v>5</v>
      </c>
      <c r="B247">
        <v>885.34699999999998</v>
      </c>
      <c r="C247">
        <f t="shared" si="6"/>
        <v>8.8534699999999998E-4</v>
      </c>
    </row>
    <row r="248" spans="1:3" x14ac:dyDescent="0.25">
      <c r="A248">
        <v>6</v>
      </c>
      <c r="B248">
        <v>1389.694</v>
      </c>
      <c r="C248">
        <f t="shared" si="6"/>
        <v>1.3896939999999999E-3</v>
      </c>
    </row>
    <row r="249" spans="1:3" x14ac:dyDescent="0.25">
      <c r="A249">
        <v>7</v>
      </c>
      <c r="B249">
        <v>3919.8449999999998</v>
      </c>
      <c r="C249">
        <f t="shared" si="6"/>
        <v>3.9198449999999999E-3</v>
      </c>
    </row>
    <row r="250" spans="1:3" x14ac:dyDescent="0.25">
      <c r="A250" t="s">
        <v>88</v>
      </c>
    </row>
    <row r="251" spans="1:3" x14ac:dyDescent="0.25">
      <c r="A251">
        <v>1</v>
      </c>
      <c r="B251">
        <v>2357.2719999999999</v>
      </c>
      <c r="C251">
        <f t="shared" si="6"/>
        <v>2.3572720000000001E-3</v>
      </c>
    </row>
    <row r="252" spans="1:3" x14ac:dyDescent="0.25">
      <c r="A252">
        <v>2</v>
      </c>
      <c r="B252">
        <v>2032.461</v>
      </c>
      <c r="C252">
        <f t="shared" si="6"/>
        <v>2.0324610000000002E-3</v>
      </c>
    </row>
    <row r="253" spans="1:3" x14ac:dyDescent="0.25">
      <c r="A253">
        <v>3</v>
      </c>
      <c r="B253">
        <v>1045.3050000000001</v>
      </c>
      <c r="C253">
        <f t="shared" si="6"/>
        <v>1.0453050000000001E-3</v>
      </c>
    </row>
    <row r="254" spans="1:3" x14ac:dyDescent="0.25">
      <c r="A254">
        <v>4</v>
      </c>
      <c r="B254">
        <v>1744.068</v>
      </c>
      <c r="C254">
        <f t="shared" si="6"/>
        <v>1.7440679999999999E-3</v>
      </c>
    </row>
    <row r="255" spans="1:3" x14ac:dyDescent="0.25">
      <c r="A255">
        <v>5</v>
      </c>
      <c r="B255">
        <v>4113.87</v>
      </c>
      <c r="C255">
        <f t="shared" si="6"/>
        <v>4.1138699999999995E-3</v>
      </c>
    </row>
    <row r="256" spans="1:3" x14ac:dyDescent="0.25">
      <c r="A256">
        <v>6</v>
      </c>
      <c r="B256">
        <v>710.90099999999995</v>
      </c>
      <c r="C256">
        <f t="shared" si="6"/>
        <v>7.10901E-4</v>
      </c>
    </row>
    <row r="257" spans="1:3" x14ac:dyDescent="0.25">
      <c r="A257" t="s">
        <v>89</v>
      </c>
    </row>
    <row r="258" spans="1:3" x14ac:dyDescent="0.25">
      <c r="A258">
        <v>1</v>
      </c>
      <c r="B258">
        <v>2326.9250000000002</v>
      </c>
      <c r="C258">
        <f t="shared" si="6"/>
        <v>2.3269250000000001E-3</v>
      </c>
    </row>
    <row r="259" spans="1:3" x14ac:dyDescent="0.25">
      <c r="A259">
        <v>2</v>
      </c>
      <c r="B259">
        <v>2522.3200000000002</v>
      </c>
      <c r="C259">
        <f t="shared" si="6"/>
        <v>2.5223200000000002E-3</v>
      </c>
    </row>
    <row r="260" spans="1:3" x14ac:dyDescent="0.25">
      <c r="A260">
        <v>3</v>
      </c>
      <c r="B260">
        <v>1920.2760000000001</v>
      </c>
      <c r="C260">
        <f t="shared" si="6"/>
        <v>1.9202760000000001E-3</v>
      </c>
    </row>
    <row r="261" spans="1:3" x14ac:dyDescent="0.25">
      <c r="A261">
        <v>4</v>
      </c>
      <c r="B261">
        <v>1870.154</v>
      </c>
      <c r="C261">
        <f t="shared" si="6"/>
        <v>1.870154E-3</v>
      </c>
    </row>
    <row r="262" spans="1:3" x14ac:dyDescent="0.25">
      <c r="A262">
        <v>5</v>
      </c>
      <c r="B262">
        <v>2070.64</v>
      </c>
      <c r="C262">
        <f t="shared" si="6"/>
        <v>2.0706399999999999E-3</v>
      </c>
    </row>
    <row r="263" spans="1:3" x14ac:dyDescent="0.25">
      <c r="A263">
        <v>6</v>
      </c>
      <c r="B263">
        <v>1965.894</v>
      </c>
      <c r="C263">
        <f t="shared" si="6"/>
        <v>1.9658940000000001E-3</v>
      </c>
    </row>
    <row r="264" spans="1:3" x14ac:dyDescent="0.25">
      <c r="A264">
        <v>7</v>
      </c>
      <c r="B264">
        <v>1370.3109999999999</v>
      </c>
      <c r="C264">
        <f t="shared" si="6"/>
        <v>1.3703109999999999E-3</v>
      </c>
    </row>
    <row r="266" spans="1:3" x14ac:dyDescent="0.25">
      <c r="A266" t="s">
        <v>90</v>
      </c>
    </row>
    <row r="267" spans="1:3" x14ac:dyDescent="0.25">
      <c r="A267">
        <v>1</v>
      </c>
      <c r="B267">
        <v>1509.5150000000001</v>
      </c>
      <c r="C267">
        <f t="shared" si="6"/>
        <v>1.5095150000000001E-3</v>
      </c>
    </row>
    <row r="268" spans="1:3" x14ac:dyDescent="0.25">
      <c r="A268">
        <v>2</v>
      </c>
      <c r="B268">
        <v>3224.8020000000001</v>
      </c>
      <c r="C268">
        <f t="shared" si="6"/>
        <v>3.2248020000000001E-3</v>
      </c>
    </row>
    <row r="269" spans="1:3" x14ac:dyDescent="0.25">
      <c r="A269">
        <v>3</v>
      </c>
      <c r="B269">
        <v>1253.4259999999999</v>
      </c>
      <c r="C269">
        <f t="shared" si="6"/>
        <v>1.253426E-3</v>
      </c>
    </row>
    <row r="270" spans="1:3" x14ac:dyDescent="0.25">
      <c r="A270">
        <v>4</v>
      </c>
      <c r="B270">
        <v>2281.6979999999999</v>
      </c>
      <c r="C270">
        <f t="shared" si="6"/>
        <v>2.281698E-3</v>
      </c>
    </row>
    <row r="271" spans="1:3" x14ac:dyDescent="0.25">
      <c r="A271">
        <v>5</v>
      </c>
      <c r="B271">
        <v>705.61500000000001</v>
      </c>
      <c r="C271">
        <f t="shared" si="6"/>
        <v>7.0561500000000004E-4</v>
      </c>
    </row>
    <row r="272" spans="1:3" x14ac:dyDescent="0.25">
      <c r="A272">
        <v>6</v>
      </c>
      <c r="B272">
        <v>3912.0129999999999</v>
      </c>
      <c r="C272">
        <f t="shared" si="6"/>
        <v>3.9120129999999998E-3</v>
      </c>
    </row>
    <row r="273" spans="1:3" x14ac:dyDescent="0.25">
      <c r="A273">
        <v>7</v>
      </c>
      <c r="B273">
        <v>1490.1320000000001</v>
      </c>
      <c r="C273">
        <f t="shared" si="6"/>
        <v>1.4901320000000001E-3</v>
      </c>
    </row>
    <row r="274" spans="1:3" x14ac:dyDescent="0.25">
      <c r="A274">
        <v>8</v>
      </c>
      <c r="B274">
        <v>4887.2269999999999</v>
      </c>
      <c r="C274">
        <f t="shared" ref="C274:C337" si="7">B274/1000000</f>
        <v>4.8872270000000001E-3</v>
      </c>
    </row>
    <row r="275" spans="1:3" x14ac:dyDescent="0.25">
      <c r="A275">
        <v>9</v>
      </c>
      <c r="B275">
        <v>2049.299</v>
      </c>
      <c r="C275">
        <f t="shared" si="7"/>
        <v>2.0492990000000001E-3</v>
      </c>
    </row>
    <row r="276" spans="1:3" x14ac:dyDescent="0.25">
      <c r="A276">
        <v>10</v>
      </c>
      <c r="B276">
        <v>927.44100000000003</v>
      </c>
      <c r="C276">
        <f t="shared" si="7"/>
        <v>9.2744099999999999E-4</v>
      </c>
    </row>
    <row r="277" spans="1:3" x14ac:dyDescent="0.25">
      <c r="A277">
        <v>11</v>
      </c>
      <c r="B277">
        <v>910.8</v>
      </c>
      <c r="C277">
        <f t="shared" si="7"/>
        <v>9.1079999999999991E-4</v>
      </c>
    </row>
    <row r="278" spans="1:3" x14ac:dyDescent="0.25">
      <c r="A278">
        <v>12</v>
      </c>
      <c r="B278">
        <v>1585.6759999999999</v>
      </c>
      <c r="C278">
        <f t="shared" si="7"/>
        <v>1.5856759999999998E-3</v>
      </c>
    </row>
    <row r="279" spans="1:3" x14ac:dyDescent="0.25">
      <c r="A279">
        <v>13</v>
      </c>
      <c r="B279">
        <v>3257.3029999999999</v>
      </c>
      <c r="C279">
        <f t="shared" si="7"/>
        <v>3.257303E-3</v>
      </c>
    </row>
    <row r="280" spans="1:3" x14ac:dyDescent="0.25">
      <c r="A280">
        <v>14</v>
      </c>
      <c r="B280">
        <v>733.61300000000006</v>
      </c>
      <c r="C280">
        <f t="shared" si="7"/>
        <v>7.3361300000000004E-4</v>
      </c>
    </row>
    <row r="281" spans="1:3" x14ac:dyDescent="0.25">
      <c r="A281" t="s">
        <v>91</v>
      </c>
    </row>
    <row r="282" spans="1:3" x14ac:dyDescent="0.25">
      <c r="A282">
        <v>1</v>
      </c>
      <c r="B282">
        <v>1790.078</v>
      </c>
      <c r="C282">
        <f t="shared" si="7"/>
        <v>1.7900780000000001E-3</v>
      </c>
    </row>
    <row r="283" spans="1:3" x14ac:dyDescent="0.25">
      <c r="A283">
        <v>2</v>
      </c>
      <c r="B283">
        <v>861.65700000000004</v>
      </c>
      <c r="C283">
        <f t="shared" si="7"/>
        <v>8.6165700000000005E-4</v>
      </c>
    </row>
    <row r="284" spans="1:3" x14ac:dyDescent="0.25">
      <c r="A284">
        <v>3</v>
      </c>
      <c r="B284">
        <v>3482.4580000000001</v>
      </c>
      <c r="C284">
        <f t="shared" si="7"/>
        <v>3.4824579999999999E-3</v>
      </c>
    </row>
    <row r="285" spans="1:3" x14ac:dyDescent="0.25">
      <c r="A285">
        <v>4</v>
      </c>
      <c r="B285">
        <v>2104.902</v>
      </c>
      <c r="C285">
        <f t="shared" si="7"/>
        <v>2.1049020000000001E-3</v>
      </c>
    </row>
    <row r="286" spans="1:3" x14ac:dyDescent="0.25">
      <c r="A286">
        <v>5</v>
      </c>
      <c r="B286">
        <v>1505.0119999999999</v>
      </c>
      <c r="C286">
        <f t="shared" si="7"/>
        <v>1.505012E-3</v>
      </c>
    </row>
    <row r="287" spans="1:3" x14ac:dyDescent="0.25">
      <c r="A287">
        <v>6</v>
      </c>
      <c r="B287">
        <v>2397.6039999999998</v>
      </c>
      <c r="C287">
        <f t="shared" si="7"/>
        <v>2.3976039999999998E-3</v>
      </c>
    </row>
    <row r="288" spans="1:3" x14ac:dyDescent="0.25">
      <c r="A288">
        <v>7</v>
      </c>
      <c r="B288">
        <v>3977.9940000000001</v>
      </c>
      <c r="C288">
        <f t="shared" si="7"/>
        <v>3.9779940000000003E-3</v>
      </c>
    </row>
    <row r="289" spans="1:3" x14ac:dyDescent="0.25">
      <c r="A289">
        <v>8</v>
      </c>
      <c r="B289">
        <v>7064.1790000000001</v>
      </c>
      <c r="C289">
        <f t="shared" si="7"/>
        <v>7.0641790000000003E-3</v>
      </c>
    </row>
    <row r="290" spans="1:3" x14ac:dyDescent="0.25">
      <c r="A290">
        <v>9</v>
      </c>
      <c r="B290">
        <v>754.95299999999997</v>
      </c>
      <c r="C290">
        <f t="shared" si="7"/>
        <v>7.5495299999999994E-4</v>
      </c>
    </row>
    <row r="291" spans="1:3" x14ac:dyDescent="0.25">
      <c r="A291">
        <v>10</v>
      </c>
      <c r="B291">
        <v>1465.0719999999999</v>
      </c>
      <c r="C291">
        <f t="shared" si="7"/>
        <v>1.465072E-3</v>
      </c>
    </row>
    <row r="292" spans="1:3" x14ac:dyDescent="0.25">
      <c r="A292">
        <v>11</v>
      </c>
      <c r="B292">
        <v>2789.5680000000002</v>
      </c>
      <c r="C292">
        <f t="shared" si="7"/>
        <v>2.7895680000000001E-3</v>
      </c>
    </row>
    <row r="293" spans="1:3" x14ac:dyDescent="0.25">
      <c r="A293">
        <v>12</v>
      </c>
      <c r="B293">
        <v>3248.884</v>
      </c>
      <c r="C293">
        <f t="shared" si="7"/>
        <v>3.2488840000000001E-3</v>
      </c>
    </row>
    <row r="294" spans="1:3" x14ac:dyDescent="0.25">
      <c r="A294">
        <v>13</v>
      </c>
      <c r="B294">
        <v>2273.866</v>
      </c>
      <c r="C294">
        <f t="shared" si="7"/>
        <v>2.2738659999999998E-3</v>
      </c>
    </row>
    <row r="295" spans="1:3" x14ac:dyDescent="0.25">
      <c r="A295">
        <v>14</v>
      </c>
      <c r="B295">
        <v>704.04899999999998</v>
      </c>
      <c r="C295">
        <f t="shared" si="7"/>
        <v>7.0404899999999999E-4</v>
      </c>
    </row>
    <row r="296" spans="1:3" x14ac:dyDescent="0.25">
      <c r="A296">
        <v>15</v>
      </c>
      <c r="B296">
        <v>1490.5239999999999</v>
      </c>
      <c r="C296">
        <f t="shared" si="7"/>
        <v>1.4905239999999998E-3</v>
      </c>
    </row>
    <row r="297" spans="1:3" x14ac:dyDescent="0.25">
      <c r="A297">
        <v>16</v>
      </c>
      <c r="B297">
        <v>1537.1210000000001</v>
      </c>
      <c r="C297">
        <f t="shared" si="7"/>
        <v>1.537121E-3</v>
      </c>
    </row>
    <row r="298" spans="1:3" x14ac:dyDescent="0.25">
      <c r="A298">
        <v>17</v>
      </c>
      <c r="B298">
        <v>2332.7979999999998</v>
      </c>
      <c r="C298">
        <f t="shared" si="7"/>
        <v>2.3327979999999996E-3</v>
      </c>
    </row>
    <row r="299" spans="1:3" x14ac:dyDescent="0.25">
      <c r="A299">
        <v>18</v>
      </c>
      <c r="B299">
        <v>707.57299999999998</v>
      </c>
      <c r="C299">
        <f t="shared" si="7"/>
        <v>7.0757299999999997E-4</v>
      </c>
    </row>
    <row r="300" spans="1:3" x14ac:dyDescent="0.25">
      <c r="A300" t="s">
        <v>92</v>
      </c>
    </row>
    <row r="301" spans="1:3" x14ac:dyDescent="0.25">
      <c r="A301">
        <v>1</v>
      </c>
      <c r="B301">
        <v>1440.011</v>
      </c>
      <c r="C301">
        <f t="shared" si="7"/>
        <v>1.4400109999999999E-3</v>
      </c>
    </row>
    <row r="302" spans="1:3" x14ac:dyDescent="0.25">
      <c r="A302">
        <v>2</v>
      </c>
      <c r="B302">
        <v>4706.9070000000002</v>
      </c>
      <c r="C302">
        <f t="shared" si="7"/>
        <v>4.7069069999999998E-3</v>
      </c>
    </row>
    <row r="303" spans="1:3" x14ac:dyDescent="0.25">
      <c r="A303">
        <v>3</v>
      </c>
      <c r="B303">
        <v>1678.479</v>
      </c>
      <c r="C303">
        <f t="shared" si="7"/>
        <v>1.6784790000000001E-3</v>
      </c>
    </row>
    <row r="304" spans="1:3" x14ac:dyDescent="0.25">
      <c r="A304">
        <v>4</v>
      </c>
      <c r="B304">
        <v>1670.452</v>
      </c>
      <c r="C304">
        <f t="shared" si="7"/>
        <v>1.670452E-3</v>
      </c>
    </row>
    <row r="305" spans="1:3" x14ac:dyDescent="0.25">
      <c r="A305">
        <v>5</v>
      </c>
      <c r="B305">
        <v>3047.8110000000001</v>
      </c>
      <c r="C305">
        <f t="shared" si="7"/>
        <v>3.0478110000000001E-3</v>
      </c>
    </row>
    <row r="306" spans="1:3" x14ac:dyDescent="0.25">
      <c r="A306">
        <v>6</v>
      </c>
      <c r="B306">
        <v>2727.1129999999998</v>
      </c>
      <c r="C306">
        <f t="shared" si="7"/>
        <v>2.7271129999999998E-3</v>
      </c>
    </row>
    <row r="307" spans="1:3" x14ac:dyDescent="0.25">
      <c r="A307">
        <v>7</v>
      </c>
      <c r="B307">
        <v>3832.9160000000002</v>
      </c>
      <c r="C307">
        <f t="shared" si="7"/>
        <v>3.832916E-3</v>
      </c>
    </row>
    <row r="308" spans="1:3" x14ac:dyDescent="0.25">
      <c r="A308">
        <v>8</v>
      </c>
      <c r="B308">
        <v>725.78099999999995</v>
      </c>
      <c r="C308">
        <f t="shared" si="7"/>
        <v>7.25781E-4</v>
      </c>
    </row>
    <row r="309" spans="1:3" x14ac:dyDescent="0.25">
      <c r="A309">
        <v>9</v>
      </c>
      <c r="B309">
        <v>837.77099999999996</v>
      </c>
      <c r="C309">
        <f t="shared" si="7"/>
        <v>8.3777099999999996E-4</v>
      </c>
    </row>
    <row r="310" spans="1:3" x14ac:dyDescent="0.25">
      <c r="A310">
        <v>10</v>
      </c>
      <c r="B310">
        <v>2384.0940000000001</v>
      </c>
      <c r="C310">
        <f t="shared" si="7"/>
        <v>2.3840940000000002E-3</v>
      </c>
    </row>
    <row r="311" spans="1:3" x14ac:dyDescent="0.25">
      <c r="A311">
        <v>11</v>
      </c>
      <c r="B311">
        <v>2364.7109999999998</v>
      </c>
      <c r="C311">
        <f t="shared" si="7"/>
        <v>2.3647109999999998E-3</v>
      </c>
    </row>
    <row r="312" spans="1:3" x14ac:dyDescent="0.25">
      <c r="A312">
        <v>12</v>
      </c>
      <c r="B312">
        <v>2348.0700000000002</v>
      </c>
      <c r="C312">
        <f t="shared" si="7"/>
        <v>2.3480700000000003E-3</v>
      </c>
    </row>
    <row r="313" spans="1:3" x14ac:dyDescent="0.25">
      <c r="A313">
        <v>13</v>
      </c>
      <c r="B313">
        <v>1141.4359999999999</v>
      </c>
      <c r="C313">
        <f t="shared" si="7"/>
        <v>1.141436E-3</v>
      </c>
    </row>
    <row r="314" spans="1:3" x14ac:dyDescent="0.25">
      <c r="A314">
        <v>14</v>
      </c>
      <c r="B314">
        <v>2195.748</v>
      </c>
      <c r="C314">
        <f t="shared" si="7"/>
        <v>2.195748E-3</v>
      </c>
    </row>
    <row r="315" spans="1:3" x14ac:dyDescent="0.25">
      <c r="A315">
        <v>15</v>
      </c>
      <c r="B315">
        <v>1137.7159999999999</v>
      </c>
      <c r="C315">
        <f t="shared" si="7"/>
        <v>1.137716E-3</v>
      </c>
    </row>
    <row r="316" spans="1:3" x14ac:dyDescent="0.25">
      <c r="A316">
        <v>16</v>
      </c>
      <c r="B316">
        <v>2473.96</v>
      </c>
      <c r="C316">
        <f t="shared" si="7"/>
        <v>2.4739599999999999E-3</v>
      </c>
    </row>
    <row r="317" spans="1:3" x14ac:dyDescent="0.25">
      <c r="A317">
        <v>17</v>
      </c>
      <c r="B317">
        <v>1592.1369999999999</v>
      </c>
      <c r="C317">
        <f t="shared" si="7"/>
        <v>1.592137E-3</v>
      </c>
    </row>
    <row r="318" spans="1:3" x14ac:dyDescent="0.25">
      <c r="A318">
        <v>18</v>
      </c>
      <c r="B318">
        <v>897.09500000000003</v>
      </c>
      <c r="C318">
        <f t="shared" si="7"/>
        <v>8.9709499999999999E-4</v>
      </c>
    </row>
    <row r="319" spans="1:3" x14ac:dyDescent="0.25">
      <c r="A319">
        <v>19</v>
      </c>
      <c r="B319">
        <v>1271.4390000000001</v>
      </c>
      <c r="C319">
        <f t="shared" si="7"/>
        <v>1.2714390000000001E-3</v>
      </c>
    </row>
    <row r="320" spans="1:3" x14ac:dyDescent="0.25">
      <c r="A320" t="s">
        <v>93</v>
      </c>
    </row>
    <row r="321" spans="1:3" x14ac:dyDescent="0.25">
      <c r="A321">
        <v>1</v>
      </c>
      <c r="B321">
        <v>972.86400000000003</v>
      </c>
      <c r="C321">
        <f t="shared" si="7"/>
        <v>9.7286400000000004E-4</v>
      </c>
    </row>
    <row r="322" spans="1:3" x14ac:dyDescent="0.25">
      <c r="A322">
        <v>2</v>
      </c>
      <c r="B322">
        <v>1052.3530000000001</v>
      </c>
      <c r="C322">
        <f t="shared" si="7"/>
        <v>1.052353E-3</v>
      </c>
    </row>
    <row r="323" spans="1:3" x14ac:dyDescent="0.25">
      <c r="A323">
        <v>3</v>
      </c>
      <c r="B323">
        <v>1172.7619999999999</v>
      </c>
      <c r="C323">
        <f t="shared" si="7"/>
        <v>1.1727619999999999E-3</v>
      </c>
    </row>
    <row r="324" spans="1:3" x14ac:dyDescent="0.25">
      <c r="A324">
        <v>4</v>
      </c>
      <c r="B324">
        <v>2341.8040000000001</v>
      </c>
      <c r="C324">
        <f t="shared" si="7"/>
        <v>2.3418040000000003E-3</v>
      </c>
    </row>
    <row r="325" spans="1:3" x14ac:dyDescent="0.25">
      <c r="A325">
        <v>5</v>
      </c>
      <c r="B325">
        <v>3456.0259999999998</v>
      </c>
      <c r="C325">
        <f t="shared" si="7"/>
        <v>3.4560259999999996E-3</v>
      </c>
    </row>
    <row r="326" spans="1:3" x14ac:dyDescent="0.25">
      <c r="A326">
        <v>6</v>
      </c>
      <c r="B326">
        <v>1441.9690000000001</v>
      </c>
      <c r="C326">
        <f t="shared" si="7"/>
        <v>1.441969E-3</v>
      </c>
    </row>
    <row r="327" spans="1:3" x14ac:dyDescent="0.25">
      <c r="A327">
        <v>7</v>
      </c>
      <c r="B327">
        <v>1319.0150000000001</v>
      </c>
      <c r="C327">
        <f t="shared" si="7"/>
        <v>1.3190150000000002E-3</v>
      </c>
    </row>
    <row r="328" spans="1:3" x14ac:dyDescent="0.25">
      <c r="A328">
        <v>8</v>
      </c>
      <c r="B328">
        <v>768.07100000000003</v>
      </c>
      <c r="C328">
        <f t="shared" si="7"/>
        <v>7.6807100000000005E-4</v>
      </c>
    </row>
    <row r="329" spans="1:3" x14ac:dyDescent="0.25">
      <c r="A329">
        <v>9</v>
      </c>
      <c r="B329">
        <v>4026.549</v>
      </c>
      <c r="C329">
        <f t="shared" si="7"/>
        <v>4.0265489999999999E-3</v>
      </c>
    </row>
    <row r="330" spans="1:3" x14ac:dyDescent="0.25">
      <c r="A330">
        <v>10</v>
      </c>
      <c r="B330">
        <v>2024.434</v>
      </c>
      <c r="C330">
        <f t="shared" si="7"/>
        <v>2.0244339999999999E-3</v>
      </c>
    </row>
    <row r="331" spans="1:3" x14ac:dyDescent="0.25">
      <c r="A331">
        <v>11</v>
      </c>
      <c r="B331">
        <v>1165.126</v>
      </c>
      <c r="C331">
        <f t="shared" si="7"/>
        <v>1.1651260000000001E-3</v>
      </c>
    </row>
    <row r="332" spans="1:3" x14ac:dyDescent="0.25">
      <c r="A332">
        <v>12</v>
      </c>
      <c r="B332">
        <v>2680.7109999999998</v>
      </c>
      <c r="C332">
        <f t="shared" si="7"/>
        <v>2.6807109999999997E-3</v>
      </c>
    </row>
    <row r="333" spans="1:3" x14ac:dyDescent="0.25">
      <c r="A333">
        <v>13</v>
      </c>
      <c r="B333">
        <v>967.96900000000005</v>
      </c>
      <c r="C333">
        <f t="shared" si="7"/>
        <v>9.6796900000000006E-4</v>
      </c>
    </row>
    <row r="334" spans="1:3" x14ac:dyDescent="0.25">
      <c r="A334">
        <v>14</v>
      </c>
      <c r="B334">
        <v>1047.067</v>
      </c>
      <c r="C334">
        <f t="shared" si="7"/>
        <v>1.047067E-3</v>
      </c>
    </row>
    <row r="335" spans="1:3" x14ac:dyDescent="0.25">
      <c r="A335">
        <v>15</v>
      </c>
      <c r="B335">
        <v>1055.29</v>
      </c>
      <c r="C335">
        <f t="shared" si="7"/>
        <v>1.05529E-3</v>
      </c>
    </row>
    <row r="336" spans="1:3" x14ac:dyDescent="0.25">
      <c r="A336" t="s">
        <v>94</v>
      </c>
    </row>
    <row r="337" spans="1:3" x14ac:dyDescent="0.25">
      <c r="A337">
        <v>1</v>
      </c>
      <c r="B337">
        <v>757.10699999999997</v>
      </c>
      <c r="C337">
        <f t="shared" si="7"/>
        <v>7.5710699999999992E-4</v>
      </c>
    </row>
    <row r="338" spans="1:3" x14ac:dyDescent="0.25">
      <c r="A338">
        <v>2</v>
      </c>
      <c r="B338">
        <v>2977.1320000000001</v>
      </c>
      <c r="C338">
        <f t="shared" ref="C338:C359" si="8">B338/1000000</f>
        <v>2.977132E-3</v>
      </c>
    </row>
    <row r="339" spans="1:3" x14ac:dyDescent="0.25">
      <c r="A339">
        <v>3</v>
      </c>
      <c r="B339">
        <v>1487</v>
      </c>
      <c r="C339">
        <f t="shared" si="8"/>
        <v>1.487E-3</v>
      </c>
    </row>
    <row r="340" spans="1:3" x14ac:dyDescent="0.25">
      <c r="A340">
        <v>4</v>
      </c>
      <c r="B340">
        <v>4062.5729999999999</v>
      </c>
      <c r="C340">
        <f t="shared" si="8"/>
        <v>4.0625729999999999E-3</v>
      </c>
    </row>
    <row r="341" spans="1:3" x14ac:dyDescent="0.25">
      <c r="A341">
        <v>5</v>
      </c>
      <c r="B341">
        <v>3197.7840000000001</v>
      </c>
      <c r="C341">
        <f t="shared" si="8"/>
        <v>3.197784E-3</v>
      </c>
    </row>
    <row r="342" spans="1:3" x14ac:dyDescent="0.25">
      <c r="A342">
        <v>6</v>
      </c>
      <c r="B342">
        <v>2588.4960000000001</v>
      </c>
      <c r="C342">
        <f t="shared" si="8"/>
        <v>2.588496E-3</v>
      </c>
    </row>
    <row r="343" spans="1:3" x14ac:dyDescent="0.25">
      <c r="A343">
        <v>7</v>
      </c>
      <c r="B343">
        <v>2398.5830000000001</v>
      </c>
      <c r="C343">
        <f t="shared" si="8"/>
        <v>2.3985830000000001E-3</v>
      </c>
    </row>
    <row r="344" spans="1:3" x14ac:dyDescent="0.25">
      <c r="A344">
        <v>8</v>
      </c>
      <c r="B344">
        <v>1813.18</v>
      </c>
      <c r="C344">
        <f t="shared" si="8"/>
        <v>1.81318E-3</v>
      </c>
    </row>
    <row r="345" spans="1:3" x14ac:dyDescent="0.25">
      <c r="A345">
        <v>9</v>
      </c>
      <c r="B345">
        <v>1318.232</v>
      </c>
      <c r="C345">
        <f t="shared" si="8"/>
        <v>1.3182319999999999E-3</v>
      </c>
    </row>
    <row r="346" spans="1:3" x14ac:dyDescent="0.25">
      <c r="A346">
        <v>10</v>
      </c>
      <c r="B346">
        <v>1667.319</v>
      </c>
      <c r="C346">
        <f t="shared" si="8"/>
        <v>1.667319E-3</v>
      </c>
    </row>
    <row r="347" spans="1:3" x14ac:dyDescent="0.25">
      <c r="A347">
        <v>11</v>
      </c>
      <c r="B347">
        <v>1506.97</v>
      </c>
      <c r="C347">
        <f t="shared" si="8"/>
        <v>1.5069700000000001E-3</v>
      </c>
    </row>
    <row r="348" spans="1:3" x14ac:dyDescent="0.25">
      <c r="A348">
        <v>12</v>
      </c>
      <c r="B348">
        <v>1039.431</v>
      </c>
      <c r="C348">
        <f t="shared" si="8"/>
        <v>1.0394309999999999E-3</v>
      </c>
    </row>
    <row r="349" spans="1:3" x14ac:dyDescent="0.25">
      <c r="A349">
        <v>13</v>
      </c>
      <c r="B349">
        <v>3622.6410000000001</v>
      </c>
      <c r="C349">
        <f t="shared" si="8"/>
        <v>3.6226410000000002E-3</v>
      </c>
    </row>
    <row r="350" spans="1:3" x14ac:dyDescent="0.25">
      <c r="A350">
        <v>14</v>
      </c>
      <c r="B350">
        <v>817.40899999999999</v>
      </c>
      <c r="C350">
        <f t="shared" si="8"/>
        <v>8.1740899999999995E-4</v>
      </c>
    </row>
    <row r="351" spans="1:3" x14ac:dyDescent="0.25">
      <c r="A351">
        <v>15</v>
      </c>
      <c r="B351">
        <v>2359.4250000000002</v>
      </c>
      <c r="C351">
        <f t="shared" si="8"/>
        <v>2.3594250000000001E-3</v>
      </c>
    </row>
    <row r="352" spans="1:3" x14ac:dyDescent="0.25">
      <c r="A352">
        <v>16</v>
      </c>
      <c r="B352">
        <v>1436.2909999999999</v>
      </c>
      <c r="C352">
        <f t="shared" si="8"/>
        <v>1.4362909999999999E-3</v>
      </c>
    </row>
    <row r="353" spans="1:3" x14ac:dyDescent="0.25">
      <c r="A353">
        <v>17</v>
      </c>
      <c r="B353">
        <v>1033.7539999999999</v>
      </c>
      <c r="C353">
        <f t="shared" si="8"/>
        <v>1.033754E-3</v>
      </c>
    </row>
    <row r="354" spans="1:3" x14ac:dyDescent="0.25">
      <c r="A354">
        <v>18</v>
      </c>
      <c r="B354">
        <v>732.63400000000001</v>
      </c>
      <c r="C354">
        <f t="shared" si="8"/>
        <v>7.3263400000000002E-4</v>
      </c>
    </row>
    <row r="355" spans="1:3" x14ac:dyDescent="0.25">
      <c r="A355">
        <v>19</v>
      </c>
      <c r="B355">
        <v>3007.6750000000002</v>
      </c>
      <c r="C355">
        <f t="shared" si="8"/>
        <v>3.007675E-3</v>
      </c>
    </row>
    <row r="356" spans="1:3" x14ac:dyDescent="0.25">
      <c r="A356">
        <v>20</v>
      </c>
      <c r="B356">
        <v>1269.6769999999999</v>
      </c>
      <c r="C356">
        <f t="shared" si="8"/>
        <v>1.2696769999999999E-3</v>
      </c>
    </row>
    <row r="357" spans="1:3" x14ac:dyDescent="0.25">
      <c r="A357">
        <v>21</v>
      </c>
      <c r="B357">
        <v>2903.5160000000001</v>
      </c>
      <c r="C357">
        <f t="shared" si="8"/>
        <v>2.9035160000000001E-3</v>
      </c>
    </row>
    <row r="358" spans="1:3" x14ac:dyDescent="0.25">
      <c r="A358">
        <v>22</v>
      </c>
      <c r="B358">
        <v>3170.7649999999999</v>
      </c>
      <c r="C358">
        <f t="shared" si="8"/>
        <v>3.1707649999999999E-3</v>
      </c>
    </row>
    <row r="359" spans="1:3" x14ac:dyDescent="0.25">
      <c r="A359">
        <v>23</v>
      </c>
      <c r="B359">
        <v>705.81100000000004</v>
      </c>
      <c r="C359">
        <f t="shared" si="8"/>
        <v>7.0581099999999998E-4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Control_Coupons</vt:lpstr>
      <vt:lpstr>Control_Pits</vt:lpstr>
      <vt:lpstr>Test_Coupons</vt:lpstr>
      <vt:lpstr>Test_Pits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2023-02-16T10:01:48Z</dcterms:created>
  <dcterms:modified xsi:type="dcterms:W3CDTF">2024-06-10T19:12:34Z</dcterms:modified>
  <cp:category/>
  <cp:contentStatus/>
</cp:coreProperties>
</file>